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\@ Projects FY2024\@RFQ\24004 Native Plant Plug Purchase for Greenbelt\"/>
    </mc:Choice>
  </mc:AlternateContent>
  <xr:revisionPtr revIDLastSave="0" documentId="13_ncr:1_{1D50D462-49D0-47FF-AAB1-164E9A7AD487}" xr6:coauthVersionLast="47" xr6:coauthVersionMax="47" xr10:uidLastSave="{00000000-0000-0000-0000-000000000000}"/>
  <bookViews>
    <workbookView xWindow="-120" yWindow="-120" windowWidth="24240" windowHeight="13020" xr2:uid="{1AFF9B5A-D780-4E2A-A786-5C40C0AB1289}"/>
  </bookViews>
  <sheets>
    <sheet name="Plant Plu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7" i="1" l="1"/>
  <c r="AH37" i="1"/>
  <c r="AC37" i="1"/>
  <c r="N37" i="1"/>
  <c r="AT36" i="1" l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O36" i="1" l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H36" i="1" l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C36" i="1" l="1"/>
  <c r="AC35" i="1"/>
  <c r="AC34" i="1"/>
  <c r="AC33" i="1"/>
  <c r="AC32" i="1"/>
  <c r="AC31" i="1"/>
  <c r="AC30" i="1"/>
  <c r="AC29" i="1"/>
  <c r="AC28" i="1"/>
  <c r="AC27" i="1"/>
  <c r="AA26" i="1"/>
  <c r="AC26" i="1" s="1"/>
  <c r="AC25" i="1"/>
  <c r="AC24" i="1"/>
  <c r="AC23" i="1"/>
  <c r="AC22" i="1"/>
  <c r="AC21" i="1"/>
  <c r="AC20" i="1"/>
  <c r="AA19" i="1"/>
  <c r="AC19" i="1" s="1"/>
  <c r="AC18" i="1"/>
  <c r="AC17" i="1"/>
  <c r="AC16" i="1"/>
  <c r="AA15" i="1"/>
  <c r="AC15" i="1" s="1"/>
  <c r="AC14" i="1"/>
  <c r="AC13" i="1"/>
  <c r="AC12" i="1"/>
  <c r="AC11" i="1"/>
  <c r="AA10" i="1"/>
  <c r="AC10" i="1" s="1"/>
  <c r="AC9" i="1"/>
  <c r="AC8" i="1"/>
  <c r="AC7" i="1"/>
  <c r="AC6" i="1"/>
  <c r="S36" i="1" l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N36" i="1" l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X36" i="1" l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</calcChain>
</file>

<file path=xl/sharedStrings.xml><?xml version="1.0" encoding="utf-8"?>
<sst xmlns="http://schemas.openxmlformats.org/spreadsheetml/2006/main" count="370" uniqueCount="125">
  <si>
    <t>ITEM</t>
  </si>
  <si>
    <t>SPECIES</t>
  </si>
  <si>
    <t>COMMON NAME</t>
  </si>
  <si>
    <t>SIZE REQUESTED</t>
  </si>
  <si>
    <t>EXTENSION</t>
  </si>
  <si>
    <t>NOTES</t>
  </si>
  <si>
    <t>GT38/Deep 50</t>
  </si>
  <si>
    <t>Notes:</t>
  </si>
  <si>
    <t>* Owner will also accept Bare Root Material for these species.  Vendor shall indicate if supplying Bare Root material in the "NOTES" column.</t>
  </si>
  <si>
    <t xml:space="preserve">Quantities may be reduced to meet budgetary needs or increased to meet project needs if some species are not available. </t>
  </si>
  <si>
    <t>Final order quantities will reflect whole tray quantities, i.e. if Vendor supplys plants in GT38 trays, the order quantity will be a multiple of 38, etc.  Please note material size (tray quantity) in the "NOTES" column</t>
  </si>
  <si>
    <t>Baptisia leucophaea</t>
  </si>
  <si>
    <t>CREAM WILD INDIGO</t>
  </si>
  <si>
    <t>Caltha palustris</t>
  </si>
  <si>
    <t>MARSH MARIGOLD</t>
  </si>
  <si>
    <t>Camassia scilloides</t>
  </si>
  <si>
    <t>WILD HYACINTH</t>
  </si>
  <si>
    <t>Dodecatheon meadia</t>
  </si>
  <si>
    <t>SHOOTING STAR</t>
  </si>
  <si>
    <t>Galium boreale</t>
  </si>
  <si>
    <t>NORTHERN BEDSTRAW</t>
  </si>
  <si>
    <t>Heuchera richardsonii</t>
  </si>
  <si>
    <t>PRAIRIE ALUM ROOT</t>
  </si>
  <si>
    <t>Hypoxis hirsuta</t>
  </si>
  <si>
    <t>YELLOW STAR GRASS</t>
  </si>
  <si>
    <t>Krigia biflora</t>
  </si>
  <si>
    <t>FALSE DANDELION</t>
  </si>
  <si>
    <t>Lithospermum canescens</t>
  </si>
  <si>
    <t>HOARY PUCCOON</t>
  </si>
  <si>
    <t>Packera paupercula</t>
  </si>
  <si>
    <t>BALSAM RAGWORT</t>
  </si>
  <si>
    <t>Phlox glaberrima var. interior</t>
  </si>
  <si>
    <t>MARSH PHLOX</t>
  </si>
  <si>
    <t>Phlox pilosa</t>
  </si>
  <si>
    <t>SAND PRAIRIE PHLOX</t>
  </si>
  <si>
    <t>Sisyrinchium campestre</t>
  </si>
  <si>
    <t>PRAIRIE BLUE-EYED GRASS</t>
  </si>
  <si>
    <t>Triosteum aurantiacum</t>
  </si>
  <si>
    <t>EARLY HORSE GENTIAN</t>
  </si>
  <si>
    <t>Vicia americana</t>
  </si>
  <si>
    <t>AMERICAN VETCH</t>
  </si>
  <si>
    <t>Viola pedatifida</t>
  </si>
  <si>
    <t>PRAIRIE VIOLET</t>
  </si>
  <si>
    <t>Zizia aurea</t>
  </si>
  <si>
    <t>GOLDEN ALEXANDERS</t>
  </si>
  <si>
    <t>Native Plant Plug Purchase for Greenbelt Forest Preserve</t>
  </si>
  <si>
    <t>Asclepias incarnata</t>
  </si>
  <si>
    <t>MARSH MILKWEED</t>
  </si>
  <si>
    <t>Asclepias purpurascens</t>
  </si>
  <si>
    <t>PURPLE MILKWEED</t>
  </si>
  <si>
    <t>Helenium autumnale</t>
  </si>
  <si>
    <t>SNEEZEWEED</t>
  </si>
  <si>
    <t>Lobelia cardinalis</t>
  </si>
  <si>
    <t>Lobelia siphilitica</t>
  </si>
  <si>
    <t>Lysimachia quadriflora</t>
  </si>
  <si>
    <t>Oenothera perennis</t>
  </si>
  <si>
    <t>Tradescantia ohiensis</t>
  </si>
  <si>
    <t>Vernonia fasiculata</t>
  </si>
  <si>
    <t>Vernonia missurica</t>
  </si>
  <si>
    <t>Veronicastrum virginicum</t>
  </si>
  <si>
    <t>Calamagrostis canadensis</t>
  </si>
  <si>
    <t>Carex vulpinoidea</t>
  </si>
  <si>
    <t>Juncus effusus</t>
  </si>
  <si>
    <t>BLUE JOINT GRASS</t>
  </si>
  <si>
    <t>BROWN FOX SEDGE</t>
  </si>
  <si>
    <t>COMMON RUSH</t>
  </si>
  <si>
    <t>CARDINAL FLOWER</t>
  </si>
  <si>
    <t>GREAT BLUE LOBELIA</t>
  </si>
  <si>
    <t>FEN LOOSESTRIFE</t>
  </si>
  <si>
    <t>SMALL SUNDROPS</t>
  </si>
  <si>
    <t>COMMON SPIDERWORT</t>
  </si>
  <si>
    <t>COMMON IRONWEED</t>
  </si>
  <si>
    <t>MISSOURI IRONWEED</t>
  </si>
  <si>
    <t>CULVER'S ROOT</t>
  </si>
  <si>
    <t>RFQ:</t>
  </si>
  <si>
    <t>RFQ Title:</t>
  </si>
  <si>
    <t>PRAIRIE MOON NURSERY</t>
  </si>
  <si>
    <t>COUNTRY ROAD GREENHOUSES</t>
  </si>
  <si>
    <t>PIZZO NATIVE PLANT NURSERY</t>
  </si>
  <si>
    <t>POSSIBILITY PLACE NURSERY</t>
  </si>
  <si>
    <t>RES GREAT LAKES</t>
  </si>
  <si>
    <t>MNL CORP</t>
  </si>
  <si>
    <t>STANTEC NATIVE PLANT NURSERY</t>
  </si>
  <si>
    <t>Yes</t>
  </si>
  <si>
    <t xml:space="preserve">3-4 year old dormant bulb - 3/4th inch or larger. Ship mid Aug. </t>
  </si>
  <si>
    <t>Trays of GT38s</t>
  </si>
  <si>
    <t>Not Available</t>
  </si>
  <si>
    <t>yes</t>
  </si>
  <si>
    <t>no</t>
  </si>
  <si>
    <t>9000+</t>
  </si>
  <si>
    <t>Grown in 32 cell</t>
  </si>
  <si>
    <t>Grown in 32 cell  Freeborn Co, MN</t>
  </si>
  <si>
    <t>Winona CO MN</t>
  </si>
  <si>
    <t>No</t>
  </si>
  <si>
    <t>50s</t>
  </si>
  <si>
    <t>32s</t>
  </si>
  <si>
    <t>Benton/McLeod Co. MN</t>
  </si>
  <si>
    <t>36 Deep</t>
  </si>
  <si>
    <t>Goodhue Co. MN</t>
  </si>
  <si>
    <t>Waushara Co. WI</t>
  </si>
  <si>
    <t>Benton Co. MN</t>
  </si>
  <si>
    <t>Morrison Co. MN</t>
  </si>
  <si>
    <t>Madison Co. IA</t>
  </si>
  <si>
    <t>Clayton Co. IA</t>
  </si>
  <si>
    <t>Vernon Co. WI</t>
  </si>
  <si>
    <t>Rice Co. MN</t>
  </si>
  <si>
    <t>McLeod Co. MN</t>
  </si>
  <si>
    <t>Madison/Ringgold Co. IA</t>
  </si>
  <si>
    <t>Miles from Lake Co</t>
  </si>
  <si>
    <t>Pot Size</t>
  </si>
  <si>
    <t>NO</t>
  </si>
  <si>
    <t>32'S 150 MILES FROM GREENBELT FP</t>
  </si>
  <si>
    <t>50-count</t>
  </si>
  <si>
    <t xml:space="preserve">32-count </t>
  </si>
  <si>
    <t>QTY
 DESIRED</t>
  </si>
  <si>
    <t>QTY
 AVAIL</t>
  </si>
  <si>
    <t>UNIT
 PRICE</t>
  </si>
  <si>
    <t>TIER 1
(Y/N)</t>
  </si>
  <si>
    <t>Y</t>
  </si>
  <si>
    <t>y</t>
  </si>
  <si>
    <t>MARSHLAND TRANSPLANT 
AQUATIC NURSERY</t>
  </si>
  <si>
    <t>ORDER
QTY</t>
  </si>
  <si>
    <t>Highlighted indicates price &amp; quantity to be ordered</t>
  </si>
  <si>
    <t>Total low quote:</t>
  </si>
  <si>
    <t>RFQ TAB - AS OF 1/30/24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</si>
</sst>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1" fillId="0" borderId="1" xfId="0" applyFont="1" applyBorder="1"/>
    <xf numFmtId="0" fontId="1" fillId="0" borderId="4" xfId="0" applyFont="1" applyBorder="1"/>
    <xf numFmtId="0" fontId="0" fillId="0" borderId="7" xfId="0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shrinkToFit="1"/>
    </xf>
    <xf numFmtId="0" fontId="7" fillId="0" borderId="9" xfId="2" applyFont="1" applyBorder="1" applyAlignment="1">
      <alignment vertical="center" wrapText="1"/>
    </xf>
    <xf numFmtId="0" fontId="6" fillId="0" borderId="7" xfId="1" applyFont="1" applyBorder="1" applyAlignment="1">
      <alignment horizontal="center"/>
    </xf>
    <xf numFmtId="164" fontId="6" fillId="0" borderId="7" xfId="1" applyNumberFormat="1" applyFont="1" applyBorder="1"/>
    <xf numFmtId="0" fontId="6" fillId="0" borderId="7" xfId="1" applyFont="1" applyBorder="1"/>
    <xf numFmtId="0" fontId="6" fillId="0" borderId="7" xfId="0" applyFont="1" applyBorder="1"/>
    <xf numFmtId="164" fontId="0" fillId="0" borderId="7" xfId="0" applyNumberFormat="1" applyBorder="1"/>
    <xf numFmtId="0" fontId="0" fillId="0" borderId="7" xfId="0" applyBorder="1"/>
    <xf numFmtId="0" fontId="5" fillId="0" borderId="7" xfId="0" applyFont="1" applyBorder="1"/>
    <xf numFmtId="0" fontId="8" fillId="0" borderId="7" xfId="2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7" fillId="0" borderId="0" xfId="2" applyFont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left"/>
    </xf>
    <xf numFmtId="0" fontId="4" fillId="3" borderId="8" xfId="1" applyFont="1" applyFill="1" applyBorder="1" applyAlignment="1">
      <alignment horizontal="center" wrapText="1"/>
    </xf>
    <xf numFmtId="8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0" fontId="6" fillId="12" borderId="7" xfId="1" applyFont="1" applyFill="1" applyBorder="1" applyAlignment="1">
      <alignment horizontal="center"/>
    </xf>
    <xf numFmtId="164" fontId="6" fillId="12" borderId="7" xfId="1" applyNumberFormat="1" applyFont="1" applyFill="1" applyBorder="1"/>
    <xf numFmtId="164" fontId="0" fillId="12" borderId="7" xfId="0" applyNumberFormat="1" applyFill="1" applyBorder="1"/>
    <xf numFmtId="0" fontId="4" fillId="12" borderId="21" xfId="0" applyFont="1" applyFill="1" applyBorder="1"/>
    <xf numFmtId="0" fontId="0" fillId="12" borderId="22" xfId="0" applyFill="1" applyBorder="1"/>
    <xf numFmtId="0" fontId="0" fillId="12" borderId="23" xfId="0" applyFill="1" applyBorder="1"/>
    <xf numFmtId="164" fontId="12" fillId="0" borderId="10" xfId="0" applyNumberFormat="1" applyFont="1" applyBorder="1" applyAlignment="1">
      <alignment horizontal="right"/>
    </xf>
    <xf numFmtId="0" fontId="1" fillId="13" borderId="21" xfId="0" applyFont="1" applyFill="1" applyBorder="1"/>
    <xf numFmtId="0" fontId="0" fillId="13" borderId="22" xfId="0" applyFill="1" applyBorder="1"/>
    <xf numFmtId="0" fontId="0" fillId="13" borderId="23" xfId="0" applyFill="1" applyBorder="1"/>
    <xf numFmtId="0" fontId="1" fillId="11" borderId="19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 wrapText="1"/>
    </xf>
    <xf numFmtId="0" fontId="1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4" fontId="12" fillId="0" borderId="25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164" fontId="12" fillId="12" borderId="10" xfId="0" applyNumberFormat="1" applyFont="1" applyFill="1" applyBorder="1" applyAlignment="1">
      <alignment horizontal="right"/>
    </xf>
  </cellXfs>
  <cellStyles count="3">
    <cellStyle name="Normal" xfId="0" builtinId="0"/>
    <cellStyle name="Normal 2" xfId="2" xr:uid="{2E3354B4-BFB6-44F5-B53F-3E81DF2A4BCC}"/>
    <cellStyle name="Normal 3" xfId="1" xr:uid="{778D4A0B-D05F-4681-8D74-4A7FEA22DB72}"/>
  </cellStyles>
  <dxfs count="0"/>
  <tableStyles count="0" defaultTableStyle="TableStyleMedium2" defaultPivotStyle="PivotStyleLight16"/>
  <colors>
    <mruColors>
      <color rgb="FFFFCC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A159B-1BCB-4A0D-B518-4AE9B093E043}">
  <dimension ref="A1:AU41"/>
  <sheetViews>
    <sheetView tabSelected="1" topLeftCell="B1" zoomScale="140" zoomScaleNormal="140" workbookViewId="0">
      <selection activeCell="R39" sqref="R39"/>
    </sheetView>
  </sheetViews>
  <sheetFormatPr defaultRowHeight="15" x14ac:dyDescent="0.25"/>
  <cols>
    <col min="1" max="1" width="15.85546875" hidden="1" customWidth="1"/>
    <col min="2" max="2" width="23.7109375" customWidth="1"/>
    <col min="3" max="3" width="22.140625" hidden="1" customWidth="1"/>
    <col min="4" max="4" width="14.140625" hidden="1" customWidth="1"/>
    <col min="5" max="5" width="8.7109375" customWidth="1"/>
    <col min="6" max="6" width="5.85546875" customWidth="1"/>
    <col min="7" max="7" width="6.28515625" customWidth="1"/>
    <col min="8" max="8" width="9.85546875" customWidth="1"/>
    <col min="9" max="9" width="13.5703125" customWidth="1"/>
    <col min="10" max="10" width="57.140625" hidden="1" customWidth="1"/>
    <col min="11" max="11" width="5.85546875" bestFit="1" customWidth="1"/>
    <col min="12" max="12" width="7.140625" customWidth="1"/>
    <col min="13" max="13" width="9.7109375" customWidth="1"/>
    <col min="14" max="14" width="13.5703125" bestFit="1" customWidth="1"/>
    <col min="15" max="15" width="13.7109375" hidden="1" customWidth="1"/>
    <col min="16" max="16" width="5.85546875" bestFit="1" customWidth="1"/>
    <col min="17" max="17" width="6.85546875" customWidth="1"/>
    <col min="18" max="18" width="9.5703125" customWidth="1"/>
    <col min="19" max="19" width="11.7109375" bestFit="1" customWidth="1"/>
    <col min="20" max="20" width="31.5703125" hidden="1" customWidth="1"/>
    <col min="21" max="21" width="5.85546875" customWidth="1"/>
    <col min="22" max="22" width="6.28515625" customWidth="1"/>
    <col min="23" max="23" width="10.140625" customWidth="1"/>
    <col min="24" max="24" width="13.5703125" customWidth="1"/>
    <col min="25" max="25" width="6.42578125" hidden="1" customWidth="1"/>
    <col min="26" max="26" width="5.85546875" bestFit="1" customWidth="1"/>
    <col min="27" max="27" width="6.7109375" customWidth="1"/>
    <col min="28" max="28" width="9.85546875" customWidth="1"/>
    <col min="29" max="29" width="14.42578125" customWidth="1"/>
    <col min="30" max="30" width="6.42578125" hidden="1" customWidth="1"/>
    <col min="31" max="31" width="5.85546875" bestFit="1" customWidth="1"/>
    <col min="32" max="32" width="6.7109375" customWidth="1"/>
    <col min="33" max="33" width="9.42578125" customWidth="1"/>
    <col min="34" max="34" width="13.5703125" bestFit="1" customWidth="1"/>
    <col min="35" max="35" width="20.7109375" hidden="1" customWidth="1"/>
    <col min="36" max="36" width="9.85546875" hidden="1" customWidth="1"/>
    <col min="37" max="37" width="7.42578125" hidden="1" customWidth="1"/>
    <col min="38" max="38" width="5.85546875" customWidth="1"/>
    <col min="39" max="39" width="6.28515625" customWidth="1"/>
    <col min="40" max="40" width="9.7109375" customWidth="1"/>
    <col min="41" max="41" width="13.5703125" customWidth="1"/>
    <col min="42" max="42" width="34" hidden="1" customWidth="1"/>
    <col min="43" max="43" width="5.85546875" customWidth="1"/>
    <col min="44" max="44" width="6.28515625" customWidth="1"/>
    <col min="45" max="45" width="9.7109375" customWidth="1"/>
    <col min="46" max="46" width="13.5703125" customWidth="1"/>
    <col min="47" max="47" width="9.28515625" hidden="1" customWidth="1"/>
  </cols>
  <sheetData>
    <row r="1" spans="1:47" x14ac:dyDescent="0.25">
      <c r="A1" s="1" t="s">
        <v>74</v>
      </c>
      <c r="B1" s="56">
        <v>24004</v>
      </c>
      <c r="C1" s="56"/>
      <c r="D1" s="56"/>
      <c r="E1" s="56"/>
      <c r="F1" s="56"/>
      <c r="G1" s="56"/>
      <c r="H1" s="56"/>
      <c r="I1" s="56"/>
      <c r="J1" s="57"/>
    </row>
    <row r="2" spans="1:47" ht="15.75" thickBot="1" x14ac:dyDescent="0.3">
      <c r="A2" s="2" t="s">
        <v>75</v>
      </c>
      <c r="B2" s="58" t="s">
        <v>45</v>
      </c>
      <c r="C2" s="59"/>
      <c r="D2" s="59"/>
      <c r="E2" s="59"/>
      <c r="F2" s="60"/>
      <c r="G2" s="60"/>
      <c r="H2" s="60"/>
      <c r="I2" s="60"/>
      <c r="J2" s="61"/>
    </row>
    <row r="3" spans="1:47" x14ac:dyDescent="0.25">
      <c r="A3" s="22"/>
      <c r="B3" s="23"/>
      <c r="C3" s="23"/>
      <c r="D3" s="23"/>
      <c r="E3" s="23"/>
      <c r="F3" s="62" t="s">
        <v>76</v>
      </c>
      <c r="G3" s="62"/>
      <c r="H3" s="62"/>
      <c r="I3" s="62"/>
      <c r="J3" s="62"/>
      <c r="K3" s="64" t="s">
        <v>77</v>
      </c>
      <c r="L3" s="64"/>
      <c r="M3" s="64"/>
      <c r="N3" s="64"/>
      <c r="O3" s="64"/>
      <c r="P3" s="45" t="s">
        <v>78</v>
      </c>
      <c r="Q3" s="45"/>
      <c r="R3" s="45"/>
      <c r="S3" s="45"/>
      <c r="T3" s="45"/>
      <c r="U3" s="47" t="s">
        <v>79</v>
      </c>
      <c r="V3" s="47"/>
      <c r="W3" s="47"/>
      <c r="X3" s="47"/>
      <c r="Y3" s="47"/>
      <c r="Z3" s="49" t="s">
        <v>80</v>
      </c>
      <c r="AA3" s="49"/>
      <c r="AB3" s="49"/>
      <c r="AC3" s="49"/>
      <c r="AD3" s="49"/>
      <c r="AE3" s="39" t="s">
        <v>81</v>
      </c>
      <c r="AF3" s="40"/>
      <c r="AG3" s="40"/>
      <c r="AH3" s="40"/>
      <c r="AI3" s="40"/>
      <c r="AJ3" s="40"/>
      <c r="AK3" s="41"/>
      <c r="AL3" s="51" t="s">
        <v>120</v>
      </c>
      <c r="AM3" s="52"/>
      <c r="AN3" s="52"/>
      <c r="AO3" s="52"/>
      <c r="AP3" s="52"/>
      <c r="AQ3" s="37" t="s">
        <v>82</v>
      </c>
      <c r="AR3" s="37"/>
      <c r="AS3" s="37"/>
      <c r="AT3" s="37"/>
      <c r="AU3" s="37"/>
    </row>
    <row r="4" spans="1:47" ht="15.75" thickBot="1" x14ac:dyDescent="0.3">
      <c r="F4" s="63"/>
      <c r="G4" s="63"/>
      <c r="H4" s="63"/>
      <c r="I4" s="63"/>
      <c r="J4" s="63"/>
      <c r="K4" s="65"/>
      <c r="L4" s="65"/>
      <c r="M4" s="65"/>
      <c r="N4" s="65"/>
      <c r="O4" s="65"/>
      <c r="P4" s="46"/>
      <c r="Q4" s="46"/>
      <c r="R4" s="46"/>
      <c r="S4" s="46"/>
      <c r="T4" s="46"/>
      <c r="U4" s="48"/>
      <c r="V4" s="48"/>
      <c r="W4" s="48"/>
      <c r="X4" s="48"/>
      <c r="Y4" s="48"/>
      <c r="Z4" s="50"/>
      <c r="AA4" s="50"/>
      <c r="AB4" s="50"/>
      <c r="AC4" s="50"/>
      <c r="AD4" s="50"/>
      <c r="AE4" s="42"/>
      <c r="AF4" s="43"/>
      <c r="AG4" s="43"/>
      <c r="AH4" s="43"/>
      <c r="AI4" s="43"/>
      <c r="AJ4" s="43"/>
      <c r="AK4" s="44"/>
      <c r="AL4" s="53"/>
      <c r="AM4" s="53"/>
      <c r="AN4" s="53"/>
      <c r="AO4" s="53"/>
      <c r="AP4" s="53"/>
      <c r="AQ4" s="38"/>
      <c r="AR4" s="38"/>
      <c r="AS4" s="38"/>
      <c r="AT4" s="38"/>
      <c r="AU4" s="38"/>
    </row>
    <row r="5" spans="1:47" ht="26.25" x14ac:dyDescent="0.25">
      <c r="A5" s="4" t="s">
        <v>0</v>
      </c>
      <c r="B5" s="5" t="s">
        <v>1</v>
      </c>
      <c r="C5" s="6" t="s">
        <v>2</v>
      </c>
      <c r="D5" s="6" t="s">
        <v>3</v>
      </c>
      <c r="E5" s="6" t="s">
        <v>114</v>
      </c>
      <c r="F5" s="24" t="s">
        <v>117</v>
      </c>
      <c r="G5" s="24" t="s">
        <v>115</v>
      </c>
      <c r="H5" s="24" t="s">
        <v>116</v>
      </c>
      <c r="I5" s="24" t="s">
        <v>4</v>
      </c>
      <c r="J5" s="24" t="s">
        <v>5</v>
      </c>
      <c r="K5" s="24" t="s">
        <v>117</v>
      </c>
      <c r="L5" s="24" t="s">
        <v>121</v>
      </c>
      <c r="M5" s="24" t="s">
        <v>116</v>
      </c>
      <c r="N5" s="24" t="s">
        <v>4</v>
      </c>
      <c r="O5" s="24" t="s">
        <v>5</v>
      </c>
      <c r="P5" s="24" t="s">
        <v>117</v>
      </c>
      <c r="Q5" s="24" t="s">
        <v>121</v>
      </c>
      <c r="R5" s="24" t="s">
        <v>116</v>
      </c>
      <c r="S5" s="24" t="s">
        <v>4</v>
      </c>
      <c r="T5" s="24" t="s">
        <v>5</v>
      </c>
      <c r="U5" s="24" t="s">
        <v>117</v>
      </c>
      <c r="V5" s="24" t="s">
        <v>115</v>
      </c>
      <c r="W5" s="24" t="s">
        <v>116</v>
      </c>
      <c r="X5" s="24" t="s">
        <v>4</v>
      </c>
      <c r="Y5" s="24" t="s">
        <v>5</v>
      </c>
      <c r="Z5" s="24" t="s">
        <v>117</v>
      </c>
      <c r="AA5" s="24" t="s">
        <v>121</v>
      </c>
      <c r="AB5" s="24" t="s">
        <v>116</v>
      </c>
      <c r="AC5" s="24" t="s">
        <v>4</v>
      </c>
      <c r="AD5" s="24" t="s">
        <v>5</v>
      </c>
      <c r="AE5" s="24" t="s">
        <v>117</v>
      </c>
      <c r="AF5" s="24" t="s">
        <v>121</v>
      </c>
      <c r="AG5" s="24" t="s">
        <v>116</v>
      </c>
      <c r="AH5" s="24" t="s">
        <v>4</v>
      </c>
      <c r="AI5" s="24" t="s">
        <v>5</v>
      </c>
      <c r="AJ5" s="24" t="s">
        <v>108</v>
      </c>
      <c r="AK5" s="24" t="s">
        <v>109</v>
      </c>
      <c r="AL5" s="24" t="s">
        <v>117</v>
      </c>
      <c r="AM5" s="24" t="s">
        <v>115</v>
      </c>
      <c r="AN5" s="24" t="s">
        <v>116</v>
      </c>
      <c r="AO5" s="24" t="s">
        <v>4</v>
      </c>
      <c r="AP5" s="24" t="s">
        <v>5</v>
      </c>
      <c r="AQ5" s="24" t="s">
        <v>117</v>
      </c>
      <c r="AR5" s="24" t="s">
        <v>115</v>
      </c>
      <c r="AS5" s="24" t="s">
        <v>116</v>
      </c>
      <c r="AT5" s="24" t="s">
        <v>4</v>
      </c>
      <c r="AU5" s="24" t="s">
        <v>5</v>
      </c>
    </row>
    <row r="6" spans="1:47" x14ac:dyDescent="0.25">
      <c r="A6" s="7">
        <v>1</v>
      </c>
      <c r="B6" s="8" t="s">
        <v>46</v>
      </c>
      <c r="C6" s="9" t="s">
        <v>47</v>
      </c>
      <c r="D6" s="10" t="s">
        <v>6</v>
      </c>
      <c r="E6" s="3">
        <v>125</v>
      </c>
      <c r="F6" s="10"/>
      <c r="G6" s="10"/>
      <c r="H6" s="11"/>
      <c r="I6" s="11">
        <f>G6*H6</f>
        <v>0</v>
      </c>
      <c r="J6" s="12"/>
      <c r="K6" s="27" t="s">
        <v>83</v>
      </c>
      <c r="L6" s="27">
        <v>152</v>
      </c>
      <c r="M6" s="28">
        <v>1.1200000000000001</v>
      </c>
      <c r="N6" s="28">
        <f>L6*M6</f>
        <v>170.24</v>
      </c>
      <c r="O6" s="12" t="s">
        <v>85</v>
      </c>
      <c r="P6" s="10" t="s">
        <v>83</v>
      </c>
      <c r="Q6" s="10" t="s">
        <v>89</v>
      </c>
      <c r="R6" s="11">
        <v>1.1599999999999999</v>
      </c>
      <c r="S6" s="11" t="e">
        <f>Q6*R6</f>
        <v>#VALUE!</v>
      </c>
      <c r="T6" s="12"/>
      <c r="U6" s="3" t="s">
        <v>118</v>
      </c>
      <c r="V6" s="3">
        <v>125</v>
      </c>
      <c r="W6" s="25">
        <v>1.72</v>
      </c>
      <c r="X6" s="11">
        <f>V6*W6</f>
        <v>215</v>
      </c>
      <c r="Y6" s="12"/>
      <c r="Z6" s="10" t="s">
        <v>93</v>
      </c>
      <c r="AA6" s="10">
        <v>150</v>
      </c>
      <c r="AB6" s="11">
        <v>1.35</v>
      </c>
      <c r="AC6" s="11">
        <f>AA6*AB6</f>
        <v>202.5</v>
      </c>
      <c r="AD6" s="12" t="s">
        <v>94</v>
      </c>
      <c r="AE6" s="10" t="s">
        <v>93</v>
      </c>
      <c r="AF6" s="10">
        <v>144</v>
      </c>
      <c r="AG6" s="11">
        <v>1.5</v>
      </c>
      <c r="AH6" s="11">
        <f>AF6*AG6</f>
        <v>216</v>
      </c>
      <c r="AI6" s="10" t="s">
        <v>96</v>
      </c>
      <c r="AJ6" s="10">
        <v>414</v>
      </c>
      <c r="AK6" s="10" t="s">
        <v>97</v>
      </c>
      <c r="AL6" s="10" t="s">
        <v>110</v>
      </c>
      <c r="AM6" s="10">
        <v>125</v>
      </c>
      <c r="AN6" s="11">
        <v>1.35</v>
      </c>
      <c r="AO6" s="11">
        <f>AM6*AN6</f>
        <v>168.75</v>
      </c>
      <c r="AP6" s="12" t="s">
        <v>111</v>
      </c>
      <c r="AQ6" s="10"/>
      <c r="AR6" s="10">
        <v>150</v>
      </c>
      <c r="AS6" s="11">
        <v>1.5</v>
      </c>
      <c r="AT6" s="11">
        <f>AR6*AS6</f>
        <v>225</v>
      </c>
      <c r="AU6" s="12" t="s">
        <v>112</v>
      </c>
    </row>
    <row r="7" spans="1:47" x14ac:dyDescent="0.25">
      <c r="A7" s="7">
        <v>2</v>
      </c>
      <c r="B7" s="8" t="s">
        <v>48</v>
      </c>
      <c r="C7" s="21" t="s">
        <v>49</v>
      </c>
      <c r="D7" s="10" t="s">
        <v>6</v>
      </c>
      <c r="E7" s="3">
        <v>125</v>
      </c>
      <c r="F7" s="10"/>
      <c r="G7" s="10"/>
      <c r="H7" s="11"/>
      <c r="I7" s="11">
        <f t="shared" ref="I7:I36" si="0">G7*H7</f>
        <v>0</v>
      </c>
      <c r="J7" s="12"/>
      <c r="K7" s="10"/>
      <c r="L7" s="10">
        <v>0</v>
      </c>
      <c r="M7" s="11"/>
      <c r="N7" s="11">
        <f t="shared" ref="N7:N36" si="1">L7*M7</f>
        <v>0</v>
      </c>
      <c r="O7" s="12" t="s">
        <v>86</v>
      </c>
      <c r="P7" s="10"/>
      <c r="Q7" s="10"/>
      <c r="R7" s="11"/>
      <c r="S7" s="11">
        <f t="shared" ref="S7:S36" si="2">Q7*R7</f>
        <v>0</v>
      </c>
      <c r="T7" s="12"/>
      <c r="U7" s="3"/>
      <c r="V7" s="3"/>
      <c r="W7" s="26"/>
      <c r="X7" s="11">
        <f t="shared" ref="X7:X36" si="3">V7*W7</f>
        <v>0</v>
      </c>
      <c r="Y7" s="12"/>
      <c r="Z7" s="10"/>
      <c r="AA7" s="10"/>
      <c r="AB7" s="11"/>
      <c r="AC7" s="11">
        <f t="shared" ref="AC7:AC36" si="4">AA7*AB7</f>
        <v>0</v>
      </c>
      <c r="AD7" s="12"/>
      <c r="AE7" s="10"/>
      <c r="AF7" s="10"/>
      <c r="AG7" s="11"/>
      <c r="AH7" s="11">
        <f t="shared" ref="AH7:AH36" si="5">AF7*AG7</f>
        <v>0</v>
      </c>
      <c r="AI7" s="10"/>
      <c r="AJ7" s="10"/>
      <c r="AK7" s="10"/>
      <c r="AL7" s="10"/>
      <c r="AM7" s="10"/>
      <c r="AN7" s="11"/>
      <c r="AO7" s="11">
        <f t="shared" ref="AO7:AO36" si="6">AM7*AN7</f>
        <v>0</v>
      </c>
      <c r="AP7" s="12"/>
      <c r="AQ7" s="10"/>
      <c r="AR7" s="10"/>
      <c r="AS7" s="11"/>
      <c r="AT7" s="11">
        <f t="shared" ref="AT7:AT36" si="7">AR7*AS7</f>
        <v>0</v>
      </c>
      <c r="AU7" s="12"/>
    </row>
    <row r="8" spans="1:47" x14ac:dyDescent="0.25">
      <c r="A8" s="7">
        <v>3</v>
      </c>
      <c r="B8" s="8" t="s">
        <v>11</v>
      </c>
      <c r="C8" s="9" t="s">
        <v>12</v>
      </c>
      <c r="D8" s="10" t="s">
        <v>6</v>
      </c>
      <c r="E8" s="3">
        <v>120</v>
      </c>
      <c r="F8" s="10"/>
      <c r="G8" s="10"/>
      <c r="H8" s="11"/>
      <c r="I8" s="11">
        <f t="shared" si="0"/>
        <v>0</v>
      </c>
      <c r="J8" s="12"/>
      <c r="K8" s="10"/>
      <c r="L8" s="10">
        <v>0</v>
      </c>
      <c r="M8" s="11"/>
      <c r="N8" s="11">
        <f t="shared" si="1"/>
        <v>0</v>
      </c>
      <c r="O8" s="12" t="s">
        <v>86</v>
      </c>
      <c r="P8" s="27" t="s">
        <v>87</v>
      </c>
      <c r="Q8" s="27">
        <v>150</v>
      </c>
      <c r="R8" s="28">
        <v>1.95</v>
      </c>
      <c r="S8" s="28">
        <f t="shared" si="2"/>
        <v>292.5</v>
      </c>
      <c r="T8" s="12"/>
      <c r="U8" s="3"/>
      <c r="V8" s="3"/>
      <c r="W8" s="26"/>
      <c r="X8" s="11">
        <f t="shared" si="3"/>
        <v>0</v>
      </c>
      <c r="Y8" s="12"/>
      <c r="Z8" s="10" t="s">
        <v>83</v>
      </c>
      <c r="AA8" s="10">
        <v>128</v>
      </c>
      <c r="AB8" s="11">
        <v>2.1</v>
      </c>
      <c r="AC8" s="11">
        <f t="shared" si="4"/>
        <v>268.8</v>
      </c>
      <c r="AD8" s="12" t="s">
        <v>95</v>
      </c>
      <c r="AE8" s="10" t="s">
        <v>93</v>
      </c>
      <c r="AF8" s="10">
        <v>144</v>
      </c>
      <c r="AG8" s="11">
        <v>1.5</v>
      </c>
      <c r="AH8" s="11">
        <f t="shared" si="5"/>
        <v>216</v>
      </c>
      <c r="AI8" s="10" t="s">
        <v>98</v>
      </c>
      <c r="AJ8" s="10">
        <v>349</v>
      </c>
      <c r="AK8" s="10" t="s">
        <v>97</v>
      </c>
      <c r="AL8" s="10" t="s">
        <v>110</v>
      </c>
      <c r="AM8" s="10">
        <v>120</v>
      </c>
      <c r="AN8" s="11">
        <v>1.35</v>
      </c>
      <c r="AO8" s="11">
        <f t="shared" si="6"/>
        <v>162</v>
      </c>
      <c r="AP8" s="12" t="s">
        <v>111</v>
      </c>
      <c r="AQ8" s="10"/>
      <c r="AR8" s="10"/>
      <c r="AS8" s="11"/>
      <c r="AT8" s="11">
        <f t="shared" si="7"/>
        <v>0</v>
      </c>
      <c r="AU8" s="12"/>
    </row>
    <row r="9" spans="1:47" x14ac:dyDescent="0.25">
      <c r="A9" s="7">
        <v>4</v>
      </c>
      <c r="B9" s="8" t="s">
        <v>60</v>
      </c>
      <c r="C9" s="21" t="s">
        <v>63</v>
      </c>
      <c r="D9" s="10" t="s">
        <v>6</v>
      </c>
      <c r="E9" s="3">
        <v>225</v>
      </c>
      <c r="F9" s="10"/>
      <c r="G9" s="10"/>
      <c r="H9" s="11"/>
      <c r="I9" s="11">
        <f t="shared" si="0"/>
        <v>0</v>
      </c>
      <c r="J9" s="12"/>
      <c r="K9" s="27" t="s">
        <v>83</v>
      </c>
      <c r="L9" s="27">
        <v>228</v>
      </c>
      <c r="M9" s="28">
        <v>1.1200000000000001</v>
      </c>
      <c r="N9" s="28">
        <f t="shared" si="1"/>
        <v>255.36</v>
      </c>
      <c r="O9" s="12" t="s">
        <v>85</v>
      </c>
      <c r="P9" s="10" t="s">
        <v>87</v>
      </c>
      <c r="Q9" s="10">
        <v>2100</v>
      </c>
      <c r="R9" s="11">
        <v>1.1599999999999999</v>
      </c>
      <c r="S9" s="11">
        <f t="shared" si="2"/>
        <v>2436</v>
      </c>
      <c r="T9" s="12"/>
      <c r="U9" s="3" t="s">
        <v>118</v>
      </c>
      <c r="V9" s="3">
        <v>225</v>
      </c>
      <c r="W9" s="25">
        <v>1.72</v>
      </c>
      <c r="X9" s="11">
        <f t="shared" si="3"/>
        <v>387</v>
      </c>
      <c r="Y9" s="12"/>
      <c r="Z9" s="10" t="s">
        <v>83</v>
      </c>
      <c r="AA9" s="10">
        <v>250</v>
      </c>
      <c r="AB9" s="11">
        <v>1.35</v>
      </c>
      <c r="AC9" s="11">
        <f t="shared" si="4"/>
        <v>337.5</v>
      </c>
      <c r="AD9" s="12" t="s">
        <v>94</v>
      </c>
      <c r="AE9" s="10" t="s">
        <v>93</v>
      </c>
      <c r="AF9" s="10">
        <v>252</v>
      </c>
      <c r="AG9" s="11">
        <v>1.5</v>
      </c>
      <c r="AH9" s="11">
        <f t="shared" si="5"/>
        <v>378</v>
      </c>
      <c r="AI9" s="10" t="s">
        <v>99</v>
      </c>
      <c r="AJ9" s="10">
        <v>167</v>
      </c>
      <c r="AK9" s="10" t="s">
        <v>97</v>
      </c>
      <c r="AL9" s="10" t="s">
        <v>110</v>
      </c>
      <c r="AM9" s="10">
        <v>225</v>
      </c>
      <c r="AN9" s="11">
        <v>1.35</v>
      </c>
      <c r="AO9" s="11">
        <f t="shared" si="6"/>
        <v>303.75</v>
      </c>
      <c r="AP9" s="12" t="s">
        <v>111</v>
      </c>
      <c r="AQ9" s="10"/>
      <c r="AR9" s="10">
        <v>250</v>
      </c>
      <c r="AS9" s="11">
        <v>1.3</v>
      </c>
      <c r="AT9" s="11">
        <f t="shared" si="7"/>
        <v>325</v>
      </c>
      <c r="AU9" s="12" t="s">
        <v>112</v>
      </c>
    </row>
    <row r="10" spans="1:47" x14ac:dyDescent="0.25">
      <c r="A10" s="7">
        <v>5</v>
      </c>
      <c r="B10" s="8" t="s">
        <v>13</v>
      </c>
      <c r="C10" s="12" t="s">
        <v>14</v>
      </c>
      <c r="D10" s="10" t="s">
        <v>6</v>
      </c>
      <c r="E10" s="3">
        <v>730</v>
      </c>
      <c r="F10" s="10"/>
      <c r="G10" s="10"/>
      <c r="H10" s="11"/>
      <c r="I10" s="11">
        <f t="shared" si="0"/>
        <v>0</v>
      </c>
      <c r="J10" s="12"/>
      <c r="K10" s="27" t="s">
        <v>83</v>
      </c>
      <c r="L10" s="27">
        <v>730</v>
      </c>
      <c r="M10" s="28">
        <v>1.25</v>
      </c>
      <c r="N10" s="28">
        <f t="shared" si="1"/>
        <v>912.5</v>
      </c>
      <c r="O10" s="12" t="s">
        <v>85</v>
      </c>
      <c r="P10" s="10" t="s">
        <v>87</v>
      </c>
      <c r="Q10" s="10">
        <v>736</v>
      </c>
      <c r="R10" s="11">
        <v>1.95</v>
      </c>
      <c r="S10" s="11">
        <f t="shared" si="2"/>
        <v>1435.2</v>
      </c>
      <c r="T10" s="12" t="s">
        <v>90</v>
      </c>
      <c r="U10" s="3"/>
      <c r="V10" s="3"/>
      <c r="W10" s="26"/>
      <c r="X10" s="11">
        <f t="shared" si="3"/>
        <v>0</v>
      </c>
      <c r="Y10" s="12"/>
      <c r="Z10" s="10" t="s">
        <v>83</v>
      </c>
      <c r="AA10" s="10">
        <f>23*32</f>
        <v>736</v>
      </c>
      <c r="AB10" s="11">
        <v>3.5</v>
      </c>
      <c r="AC10" s="11">
        <f t="shared" si="4"/>
        <v>2576</v>
      </c>
      <c r="AD10" s="12" t="s">
        <v>95</v>
      </c>
      <c r="AE10" s="10"/>
      <c r="AF10" s="10"/>
      <c r="AG10" s="11"/>
      <c r="AH10" s="11">
        <f t="shared" si="5"/>
        <v>0</v>
      </c>
      <c r="AI10" s="10"/>
      <c r="AJ10" s="10"/>
      <c r="AK10" s="10"/>
      <c r="AL10" s="10"/>
      <c r="AM10" s="10"/>
      <c r="AN10" s="11"/>
      <c r="AO10" s="11">
        <f t="shared" si="6"/>
        <v>0</v>
      </c>
      <c r="AP10" s="12"/>
      <c r="AQ10" s="10"/>
      <c r="AR10" s="10"/>
      <c r="AS10" s="11"/>
      <c r="AT10" s="11">
        <f t="shared" si="7"/>
        <v>0</v>
      </c>
      <c r="AU10" s="12"/>
    </row>
    <row r="11" spans="1:47" x14ac:dyDescent="0.25">
      <c r="A11" s="7">
        <v>6</v>
      </c>
      <c r="B11" s="13" t="s">
        <v>15</v>
      </c>
      <c r="C11" s="12" t="s">
        <v>16</v>
      </c>
      <c r="D11" s="10" t="s">
        <v>6</v>
      </c>
      <c r="E11" s="3">
        <v>650</v>
      </c>
      <c r="F11" s="10" t="s">
        <v>83</v>
      </c>
      <c r="G11" s="10">
        <v>650</v>
      </c>
      <c r="H11" s="14">
        <v>3.25</v>
      </c>
      <c r="I11" s="11">
        <f t="shared" si="0"/>
        <v>2112.5</v>
      </c>
      <c r="J11" s="15" t="s">
        <v>84</v>
      </c>
      <c r="K11" s="10"/>
      <c r="L11" s="10">
        <v>0</v>
      </c>
      <c r="M11" s="14"/>
      <c r="N11" s="11">
        <f t="shared" si="1"/>
        <v>0</v>
      </c>
      <c r="O11" s="12" t="s">
        <v>86</v>
      </c>
      <c r="P11" s="27" t="s">
        <v>87</v>
      </c>
      <c r="Q11" s="27">
        <v>672</v>
      </c>
      <c r="R11" s="29">
        <v>2.75</v>
      </c>
      <c r="S11" s="28">
        <f t="shared" si="2"/>
        <v>1848</v>
      </c>
      <c r="T11" s="15" t="s">
        <v>90</v>
      </c>
      <c r="U11" s="3"/>
      <c r="V11" s="3"/>
      <c r="W11" s="26"/>
      <c r="X11" s="11">
        <f t="shared" si="3"/>
        <v>0</v>
      </c>
      <c r="Y11" s="15"/>
      <c r="Z11" s="10" t="s">
        <v>83</v>
      </c>
      <c r="AA11" s="10">
        <v>672</v>
      </c>
      <c r="AB11" s="14">
        <v>3</v>
      </c>
      <c r="AC11" s="11">
        <f t="shared" si="4"/>
        <v>2016</v>
      </c>
      <c r="AD11" s="15" t="s">
        <v>95</v>
      </c>
      <c r="AE11" s="10"/>
      <c r="AF11" s="10"/>
      <c r="AG11" s="14"/>
      <c r="AH11" s="11">
        <f t="shared" si="5"/>
        <v>0</v>
      </c>
      <c r="AI11" s="10"/>
      <c r="AJ11" s="10"/>
      <c r="AK11" s="10"/>
      <c r="AL11" s="10"/>
      <c r="AM11" s="10"/>
      <c r="AN11" s="14"/>
      <c r="AO11" s="11">
        <f t="shared" si="6"/>
        <v>0</v>
      </c>
      <c r="AP11" s="15"/>
      <c r="AQ11" s="10"/>
      <c r="AR11" s="10"/>
      <c r="AS11" s="14"/>
      <c r="AT11" s="11">
        <f t="shared" si="7"/>
        <v>0</v>
      </c>
      <c r="AU11" s="15"/>
    </row>
    <row r="12" spans="1:47" x14ac:dyDescent="0.25">
      <c r="A12" s="7">
        <v>7</v>
      </c>
      <c r="B12" s="13" t="s">
        <v>61</v>
      </c>
      <c r="C12" s="12" t="s">
        <v>64</v>
      </c>
      <c r="D12" s="10" t="s">
        <v>6</v>
      </c>
      <c r="E12" s="3">
        <v>250</v>
      </c>
      <c r="F12" s="10"/>
      <c r="G12" s="10"/>
      <c r="H12" s="14"/>
      <c r="I12" s="11">
        <f t="shared" si="0"/>
        <v>0</v>
      </c>
      <c r="J12" s="15"/>
      <c r="K12" s="27" t="s">
        <v>83</v>
      </c>
      <c r="L12" s="27">
        <v>266</v>
      </c>
      <c r="M12" s="29">
        <v>1.1200000000000001</v>
      </c>
      <c r="N12" s="28">
        <f t="shared" si="1"/>
        <v>297.92</v>
      </c>
      <c r="O12" s="15" t="s">
        <v>85</v>
      </c>
      <c r="P12" s="27" t="s">
        <v>87</v>
      </c>
      <c r="Q12" s="27">
        <v>440</v>
      </c>
      <c r="R12" s="29">
        <v>1.1599999999999999</v>
      </c>
      <c r="S12" s="28">
        <f t="shared" si="2"/>
        <v>510.4</v>
      </c>
      <c r="T12" s="15"/>
      <c r="U12" s="3"/>
      <c r="V12" s="3"/>
      <c r="W12" s="26"/>
      <c r="X12" s="11">
        <f t="shared" si="3"/>
        <v>0</v>
      </c>
      <c r="Y12" s="15"/>
      <c r="Z12" s="10" t="s">
        <v>83</v>
      </c>
      <c r="AA12" s="10">
        <v>250</v>
      </c>
      <c r="AB12" s="14">
        <v>2.25</v>
      </c>
      <c r="AC12" s="11">
        <f t="shared" si="4"/>
        <v>562.5</v>
      </c>
      <c r="AD12" s="15" t="s">
        <v>94</v>
      </c>
      <c r="AE12" s="10" t="s">
        <v>93</v>
      </c>
      <c r="AF12" s="10">
        <v>252</v>
      </c>
      <c r="AG12" s="14">
        <v>1.5</v>
      </c>
      <c r="AH12" s="11">
        <f t="shared" si="5"/>
        <v>378</v>
      </c>
      <c r="AI12" s="10" t="s">
        <v>100</v>
      </c>
      <c r="AJ12" s="10">
        <v>425</v>
      </c>
      <c r="AK12" s="10" t="s">
        <v>97</v>
      </c>
      <c r="AL12" s="10" t="s">
        <v>110</v>
      </c>
      <c r="AM12" s="10">
        <v>250</v>
      </c>
      <c r="AN12" s="14">
        <v>1.35</v>
      </c>
      <c r="AO12" s="11">
        <f t="shared" si="6"/>
        <v>337.5</v>
      </c>
      <c r="AP12" s="15" t="s">
        <v>111</v>
      </c>
      <c r="AQ12" s="10"/>
      <c r="AR12" s="10">
        <v>250</v>
      </c>
      <c r="AS12" s="14">
        <v>1.3</v>
      </c>
      <c r="AT12" s="11">
        <f t="shared" si="7"/>
        <v>325</v>
      </c>
      <c r="AU12" s="12" t="s">
        <v>112</v>
      </c>
    </row>
    <row r="13" spans="1:47" x14ac:dyDescent="0.25">
      <c r="A13" s="7">
        <v>8</v>
      </c>
      <c r="B13" s="8" t="s">
        <v>17</v>
      </c>
      <c r="C13" s="12" t="s">
        <v>18</v>
      </c>
      <c r="D13" s="10" t="s">
        <v>6</v>
      </c>
      <c r="E13" s="3">
        <v>650</v>
      </c>
      <c r="F13" s="10"/>
      <c r="G13" s="10"/>
      <c r="H13" s="14"/>
      <c r="I13" s="11">
        <f t="shared" si="0"/>
        <v>0</v>
      </c>
      <c r="J13" s="15"/>
      <c r="K13" s="10" t="s">
        <v>83</v>
      </c>
      <c r="L13" s="10">
        <v>0</v>
      </c>
      <c r="M13" s="14"/>
      <c r="N13" s="11">
        <f t="shared" si="1"/>
        <v>0</v>
      </c>
      <c r="O13" s="15" t="s">
        <v>86</v>
      </c>
      <c r="P13" s="27" t="s">
        <v>87</v>
      </c>
      <c r="Q13" s="27">
        <v>900</v>
      </c>
      <c r="R13" s="29">
        <v>1.56</v>
      </c>
      <c r="S13" s="28">
        <f t="shared" si="2"/>
        <v>1404</v>
      </c>
      <c r="T13" s="15"/>
      <c r="U13" s="3"/>
      <c r="V13" s="3"/>
      <c r="W13" s="26"/>
      <c r="X13" s="11">
        <f t="shared" si="3"/>
        <v>0</v>
      </c>
      <c r="Y13" s="15"/>
      <c r="Z13" s="10"/>
      <c r="AA13" s="10"/>
      <c r="AB13" s="14"/>
      <c r="AC13" s="11">
        <f t="shared" si="4"/>
        <v>0</v>
      </c>
      <c r="AD13" s="15"/>
      <c r="AE13" s="10"/>
      <c r="AF13" s="10"/>
      <c r="AG13" s="14"/>
      <c r="AH13" s="11">
        <f t="shared" si="5"/>
        <v>0</v>
      </c>
      <c r="AI13" s="10"/>
      <c r="AJ13" s="10"/>
      <c r="AK13" s="10"/>
      <c r="AL13" s="10"/>
      <c r="AM13" s="10"/>
      <c r="AN13" s="14"/>
      <c r="AO13" s="11">
        <f t="shared" si="6"/>
        <v>0</v>
      </c>
      <c r="AP13" s="15"/>
      <c r="AQ13" s="10"/>
      <c r="AR13" s="10">
        <v>650</v>
      </c>
      <c r="AS13" s="14">
        <v>3</v>
      </c>
      <c r="AT13" s="11">
        <f t="shared" si="7"/>
        <v>1950</v>
      </c>
      <c r="AU13" s="12" t="s">
        <v>112</v>
      </c>
    </row>
    <row r="14" spans="1:47" x14ac:dyDescent="0.25">
      <c r="A14" s="7">
        <v>9</v>
      </c>
      <c r="B14" s="16" t="s">
        <v>19</v>
      </c>
      <c r="C14" s="16" t="s">
        <v>20</v>
      </c>
      <c r="D14" s="10" t="s">
        <v>6</v>
      </c>
      <c r="E14" s="3">
        <v>420</v>
      </c>
      <c r="F14" s="10"/>
      <c r="G14" s="10"/>
      <c r="H14" s="14"/>
      <c r="I14" s="11">
        <f t="shared" si="0"/>
        <v>0</v>
      </c>
      <c r="J14" s="15"/>
      <c r="K14" s="10"/>
      <c r="L14" s="10">
        <v>0</v>
      </c>
      <c r="M14" s="14"/>
      <c r="N14" s="11">
        <f t="shared" si="1"/>
        <v>0</v>
      </c>
      <c r="O14" s="12" t="s">
        <v>86</v>
      </c>
      <c r="P14" s="10"/>
      <c r="Q14" s="10"/>
      <c r="R14" s="14"/>
      <c r="S14" s="11">
        <f t="shared" si="2"/>
        <v>0</v>
      </c>
      <c r="T14" s="15"/>
      <c r="U14" s="3"/>
      <c r="V14" s="3"/>
      <c r="W14" s="26"/>
      <c r="X14" s="11">
        <f t="shared" si="3"/>
        <v>0</v>
      </c>
      <c r="Y14" s="15"/>
      <c r="Z14" s="10"/>
      <c r="AA14" s="10"/>
      <c r="AB14" s="14"/>
      <c r="AC14" s="11">
        <f t="shared" si="4"/>
        <v>0</v>
      </c>
      <c r="AD14" s="15"/>
      <c r="AE14" s="10"/>
      <c r="AF14" s="10"/>
      <c r="AG14" s="14"/>
      <c r="AH14" s="11">
        <f t="shared" si="5"/>
        <v>0</v>
      </c>
      <c r="AI14" s="10"/>
      <c r="AJ14" s="10"/>
      <c r="AK14" s="10"/>
      <c r="AL14" s="10"/>
      <c r="AM14" s="10"/>
      <c r="AN14" s="14"/>
      <c r="AO14" s="11">
        <f t="shared" si="6"/>
        <v>0</v>
      </c>
      <c r="AP14" s="15"/>
      <c r="AQ14" s="10"/>
      <c r="AR14" s="10"/>
      <c r="AS14" s="14"/>
      <c r="AT14" s="11">
        <f t="shared" si="7"/>
        <v>0</v>
      </c>
      <c r="AU14" s="15"/>
    </row>
    <row r="15" spans="1:47" x14ac:dyDescent="0.25">
      <c r="A15" s="7">
        <v>10</v>
      </c>
      <c r="B15" s="16" t="s">
        <v>50</v>
      </c>
      <c r="C15" s="16" t="s">
        <v>51</v>
      </c>
      <c r="D15" s="10" t="s">
        <v>6</v>
      </c>
      <c r="E15" s="3">
        <v>225</v>
      </c>
      <c r="F15" s="10"/>
      <c r="G15" s="10"/>
      <c r="H15" s="14"/>
      <c r="I15" s="11">
        <f t="shared" si="0"/>
        <v>0</v>
      </c>
      <c r="J15" s="15"/>
      <c r="K15" s="27" t="s">
        <v>83</v>
      </c>
      <c r="L15" s="27">
        <v>228</v>
      </c>
      <c r="M15" s="29">
        <v>1.1200000000000001</v>
      </c>
      <c r="N15" s="28">
        <f t="shared" si="1"/>
        <v>255.36</v>
      </c>
      <c r="O15" s="15" t="s">
        <v>85</v>
      </c>
      <c r="P15" s="10" t="s">
        <v>87</v>
      </c>
      <c r="Q15" s="10">
        <v>250</v>
      </c>
      <c r="R15" s="14">
        <v>1.45</v>
      </c>
      <c r="S15" s="11">
        <f t="shared" si="2"/>
        <v>362.5</v>
      </c>
      <c r="T15" s="15"/>
      <c r="U15" s="3" t="s">
        <v>118</v>
      </c>
      <c r="V15" s="3">
        <v>225</v>
      </c>
      <c r="W15" s="25">
        <v>1.72</v>
      </c>
      <c r="X15" s="11">
        <f t="shared" si="3"/>
        <v>387</v>
      </c>
      <c r="Y15" s="15"/>
      <c r="Z15" s="10" t="s">
        <v>93</v>
      </c>
      <c r="AA15" s="10">
        <f>7*32</f>
        <v>224</v>
      </c>
      <c r="AB15" s="14">
        <v>1.5</v>
      </c>
      <c r="AC15" s="11">
        <f t="shared" si="4"/>
        <v>336</v>
      </c>
      <c r="AD15" s="15" t="s">
        <v>95</v>
      </c>
      <c r="AE15" s="10" t="s">
        <v>93</v>
      </c>
      <c r="AF15" s="10">
        <v>252</v>
      </c>
      <c r="AG15" s="14">
        <v>1.5</v>
      </c>
      <c r="AH15" s="11">
        <f t="shared" si="5"/>
        <v>378</v>
      </c>
      <c r="AI15" s="10" t="s">
        <v>101</v>
      </c>
      <c r="AJ15" s="10">
        <v>450</v>
      </c>
      <c r="AK15" s="10" t="s">
        <v>97</v>
      </c>
      <c r="AL15" s="10"/>
      <c r="AM15" s="10"/>
      <c r="AN15" s="14"/>
      <c r="AO15" s="11">
        <f t="shared" si="6"/>
        <v>0</v>
      </c>
      <c r="AP15" s="15"/>
      <c r="AQ15" s="10"/>
      <c r="AR15" s="10">
        <v>250</v>
      </c>
      <c r="AS15" s="14">
        <v>1.75</v>
      </c>
      <c r="AT15" s="11">
        <f t="shared" si="7"/>
        <v>437.5</v>
      </c>
      <c r="AU15" s="12" t="s">
        <v>112</v>
      </c>
    </row>
    <row r="16" spans="1:47" x14ac:dyDescent="0.25">
      <c r="A16" s="7">
        <v>11</v>
      </c>
      <c r="B16" s="16" t="s">
        <v>21</v>
      </c>
      <c r="C16" s="12" t="s">
        <v>22</v>
      </c>
      <c r="D16" s="10" t="s">
        <v>6</v>
      </c>
      <c r="E16" s="3">
        <v>650</v>
      </c>
      <c r="F16" s="10"/>
      <c r="G16" s="10"/>
      <c r="H16" s="14"/>
      <c r="I16" s="11">
        <f t="shared" si="0"/>
        <v>0</v>
      </c>
      <c r="J16" s="15"/>
      <c r="K16" s="10"/>
      <c r="L16" s="10">
        <v>0</v>
      </c>
      <c r="M16" s="14"/>
      <c r="N16" s="11">
        <f t="shared" si="1"/>
        <v>0</v>
      </c>
      <c r="O16" s="12" t="s">
        <v>86</v>
      </c>
      <c r="P16" s="27" t="s">
        <v>87</v>
      </c>
      <c r="Q16" s="27">
        <v>692</v>
      </c>
      <c r="R16" s="29">
        <v>1.1599999999999999</v>
      </c>
      <c r="S16" s="28">
        <f t="shared" si="2"/>
        <v>802.71999999999991</v>
      </c>
      <c r="T16" s="15"/>
      <c r="U16" s="3"/>
      <c r="V16" s="3"/>
      <c r="W16" s="26"/>
      <c r="X16" s="11">
        <f t="shared" si="3"/>
        <v>0</v>
      </c>
      <c r="Y16" s="15"/>
      <c r="Z16" s="10" t="s">
        <v>83</v>
      </c>
      <c r="AA16" s="10">
        <v>640</v>
      </c>
      <c r="AB16" s="14">
        <v>1.5</v>
      </c>
      <c r="AC16" s="11">
        <f t="shared" si="4"/>
        <v>960</v>
      </c>
      <c r="AD16" s="15" t="s">
        <v>95</v>
      </c>
      <c r="AE16" s="10" t="s">
        <v>93</v>
      </c>
      <c r="AF16" s="10">
        <v>684</v>
      </c>
      <c r="AG16" s="14">
        <v>1.5</v>
      </c>
      <c r="AH16" s="11">
        <f t="shared" si="5"/>
        <v>1026</v>
      </c>
      <c r="AI16" s="10" t="s">
        <v>102</v>
      </c>
      <c r="AJ16" s="10">
        <v>370</v>
      </c>
      <c r="AK16" s="10" t="s">
        <v>97</v>
      </c>
      <c r="AL16" s="10"/>
      <c r="AM16" s="10"/>
      <c r="AN16" s="14"/>
      <c r="AO16" s="11">
        <f t="shared" si="6"/>
        <v>0</v>
      </c>
      <c r="AP16" s="15"/>
      <c r="AQ16" s="10"/>
      <c r="AR16" s="10">
        <v>650</v>
      </c>
      <c r="AS16" s="14">
        <v>1.75</v>
      </c>
      <c r="AT16" s="11">
        <f t="shared" si="7"/>
        <v>1137.5</v>
      </c>
      <c r="AU16" s="12" t="s">
        <v>112</v>
      </c>
    </row>
    <row r="17" spans="1:47" x14ac:dyDescent="0.25">
      <c r="A17" s="7">
        <v>12</v>
      </c>
      <c r="B17" s="16" t="s">
        <v>23</v>
      </c>
      <c r="C17" s="16" t="s">
        <v>24</v>
      </c>
      <c r="D17" s="10" t="s">
        <v>6</v>
      </c>
      <c r="E17" s="3">
        <v>480</v>
      </c>
      <c r="F17" s="10"/>
      <c r="G17" s="10"/>
      <c r="H17" s="14"/>
      <c r="I17" s="11">
        <f t="shared" si="0"/>
        <v>0</v>
      </c>
      <c r="J17" s="15"/>
      <c r="K17" s="10"/>
      <c r="L17" s="10">
        <v>0</v>
      </c>
      <c r="M17" s="14"/>
      <c r="N17" s="11">
        <f t="shared" si="1"/>
        <v>0</v>
      </c>
      <c r="O17" s="12" t="s">
        <v>86</v>
      </c>
      <c r="P17" s="10"/>
      <c r="Q17" s="10"/>
      <c r="R17" s="14"/>
      <c r="S17" s="11">
        <f t="shared" si="2"/>
        <v>0</v>
      </c>
      <c r="T17" s="15"/>
      <c r="U17" s="3"/>
      <c r="V17" s="3"/>
      <c r="W17" s="26"/>
      <c r="X17" s="11">
        <f t="shared" si="3"/>
        <v>0</v>
      </c>
      <c r="Y17" s="15"/>
      <c r="Z17" s="10"/>
      <c r="AA17" s="10"/>
      <c r="AB17" s="14"/>
      <c r="AC17" s="11">
        <f t="shared" si="4"/>
        <v>0</v>
      </c>
      <c r="AD17" s="15"/>
      <c r="AE17" s="10"/>
      <c r="AF17" s="10"/>
      <c r="AG17" s="14"/>
      <c r="AH17" s="11">
        <f t="shared" si="5"/>
        <v>0</v>
      </c>
      <c r="AI17" s="10"/>
      <c r="AJ17" s="10"/>
      <c r="AK17" s="10"/>
      <c r="AL17" s="10"/>
      <c r="AM17" s="10"/>
      <c r="AN17" s="14"/>
      <c r="AO17" s="11">
        <f t="shared" si="6"/>
        <v>0</v>
      </c>
      <c r="AP17" s="15"/>
      <c r="AQ17" s="10"/>
      <c r="AR17" s="10"/>
      <c r="AS17" s="14"/>
      <c r="AT17" s="11">
        <f t="shared" si="7"/>
        <v>0</v>
      </c>
      <c r="AU17" s="15"/>
    </row>
    <row r="18" spans="1:47" x14ac:dyDescent="0.25">
      <c r="A18" s="7">
        <v>13</v>
      </c>
      <c r="B18" s="16" t="s">
        <v>62</v>
      </c>
      <c r="C18" s="16" t="s">
        <v>65</v>
      </c>
      <c r="D18" s="10" t="s">
        <v>6</v>
      </c>
      <c r="E18" s="3">
        <v>225</v>
      </c>
      <c r="F18" s="10"/>
      <c r="G18" s="10"/>
      <c r="H18" s="14"/>
      <c r="I18" s="11">
        <f t="shared" si="0"/>
        <v>0</v>
      </c>
      <c r="J18" s="15"/>
      <c r="K18" s="27" t="s">
        <v>83</v>
      </c>
      <c r="L18" s="27">
        <v>228</v>
      </c>
      <c r="M18" s="29">
        <v>1.1200000000000001</v>
      </c>
      <c r="N18" s="28">
        <f t="shared" si="1"/>
        <v>255.36</v>
      </c>
      <c r="O18" s="15" t="s">
        <v>85</v>
      </c>
      <c r="P18" s="10" t="s">
        <v>87</v>
      </c>
      <c r="Q18" s="10">
        <v>7000</v>
      </c>
      <c r="R18" s="14">
        <v>1.1599999999999999</v>
      </c>
      <c r="S18" s="11">
        <f t="shared" si="2"/>
        <v>8119.9999999999991</v>
      </c>
      <c r="T18" s="15"/>
      <c r="U18" s="3" t="s">
        <v>118</v>
      </c>
      <c r="V18" s="3">
        <v>225</v>
      </c>
      <c r="W18" s="25">
        <v>1.72</v>
      </c>
      <c r="X18" s="11">
        <f t="shared" si="3"/>
        <v>387</v>
      </c>
      <c r="Y18" s="15"/>
      <c r="Z18" s="10" t="s">
        <v>83</v>
      </c>
      <c r="AA18" s="10">
        <v>250</v>
      </c>
      <c r="AB18" s="14">
        <v>1.35</v>
      </c>
      <c r="AC18" s="11">
        <f t="shared" si="4"/>
        <v>337.5</v>
      </c>
      <c r="AD18" s="15" t="s">
        <v>94</v>
      </c>
      <c r="AE18" s="10" t="s">
        <v>93</v>
      </c>
      <c r="AF18" s="10">
        <v>252</v>
      </c>
      <c r="AG18" s="14">
        <v>1.5</v>
      </c>
      <c r="AH18" s="11">
        <f t="shared" si="5"/>
        <v>378</v>
      </c>
      <c r="AI18" s="10" t="s">
        <v>99</v>
      </c>
      <c r="AJ18" s="10">
        <v>167</v>
      </c>
      <c r="AK18" s="10" t="s">
        <v>97</v>
      </c>
      <c r="AL18" s="10" t="s">
        <v>110</v>
      </c>
      <c r="AM18" s="10">
        <v>225</v>
      </c>
      <c r="AN18" s="14">
        <v>1.35</v>
      </c>
      <c r="AO18" s="11">
        <f t="shared" si="6"/>
        <v>303.75</v>
      </c>
      <c r="AP18" s="15" t="s">
        <v>111</v>
      </c>
      <c r="AQ18" s="10"/>
      <c r="AR18" s="10">
        <v>250</v>
      </c>
      <c r="AS18" s="14">
        <v>1.3</v>
      </c>
      <c r="AT18" s="11">
        <f t="shared" si="7"/>
        <v>325</v>
      </c>
      <c r="AU18" s="12" t="s">
        <v>112</v>
      </c>
    </row>
    <row r="19" spans="1:47" x14ac:dyDescent="0.25">
      <c r="A19" s="7">
        <v>14</v>
      </c>
      <c r="B19" s="16" t="s">
        <v>25</v>
      </c>
      <c r="C19" s="16" t="s">
        <v>26</v>
      </c>
      <c r="D19" s="10" t="s">
        <v>6</v>
      </c>
      <c r="E19" s="3">
        <v>420</v>
      </c>
      <c r="F19" s="10"/>
      <c r="G19" s="10"/>
      <c r="H19" s="14"/>
      <c r="I19" s="11">
        <f t="shared" si="0"/>
        <v>0</v>
      </c>
      <c r="J19" s="15"/>
      <c r="K19" s="10"/>
      <c r="L19" s="10">
        <v>0</v>
      </c>
      <c r="M19" s="14"/>
      <c r="N19" s="11">
        <f t="shared" si="1"/>
        <v>0</v>
      </c>
      <c r="O19" s="12" t="s">
        <v>86</v>
      </c>
      <c r="P19" s="10"/>
      <c r="Q19" s="10"/>
      <c r="R19" s="14"/>
      <c r="S19" s="11">
        <f t="shared" si="2"/>
        <v>0</v>
      </c>
      <c r="T19" s="15"/>
      <c r="U19" s="3"/>
      <c r="V19" s="3"/>
      <c r="W19" s="26"/>
      <c r="X19" s="11">
        <f t="shared" si="3"/>
        <v>0</v>
      </c>
      <c r="Y19" s="15"/>
      <c r="Z19" s="27" t="s">
        <v>83</v>
      </c>
      <c r="AA19" s="27">
        <f>14*32</f>
        <v>448</v>
      </c>
      <c r="AB19" s="29">
        <v>3</v>
      </c>
      <c r="AC19" s="28">
        <f t="shared" si="4"/>
        <v>1344</v>
      </c>
      <c r="AD19" s="15" t="s">
        <v>95</v>
      </c>
      <c r="AE19" s="10"/>
      <c r="AF19" s="10"/>
      <c r="AG19" s="14"/>
      <c r="AH19" s="11">
        <f t="shared" si="5"/>
        <v>0</v>
      </c>
      <c r="AI19" s="10"/>
      <c r="AJ19" s="10"/>
      <c r="AK19" s="10"/>
      <c r="AL19" s="10"/>
      <c r="AM19" s="10"/>
      <c r="AN19" s="14"/>
      <c r="AO19" s="11">
        <f t="shared" si="6"/>
        <v>0</v>
      </c>
      <c r="AP19" s="15"/>
      <c r="AQ19" s="10"/>
      <c r="AR19" s="10"/>
      <c r="AS19" s="14"/>
      <c r="AT19" s="11">
        <f t="shared" si="7"/>
        <v>0</v>
      </c>
      <c r="AU19" s="15"/>
    </row>
    <row r="20" spans="1:47" x14ac:dyDescent="0.25">
      <c r="A20" s="7">
        <v>15</v>
      </c>
      <c r="B20" s="16" t="s">
        <v>27</v>
      </c>
      <c r="C20" s="16" t="s">
        <v>28</v>
      </c>
      <c r="D20" s="10" t="s">
        <v>6</v>
      </c>
      <c r="E20" s="3">
        <v>650</v>
      </c>
      <c r="F20" s="10"/>
      <c r="G20" s="10"/>
      <c r="H20" s="14"/>
      <c r="I20" s="11">
        <f t="shared" si="0"/>
        <v>0</v>
      </c>
      <c r="J20" s="15"/>
      <c r="K20" s="10"/>
      <c r="L20" s="10">
        <v>0</v>
      </c>
      <c r="M20" s="14"/>
      <c r="N20" s="11">
        <f t="shared" si="1"/>
        <v>0</v>
      </c>
      <c r="O20" s="12" t="s">
        <v>86</v>
      </c>
      <c r="P20" s="10"/>
      <c r="Q20" s="10"/>
      <c r="R20" s="14"/>
      <c r="S20" s="11">
        <f t="shared" si="2"/>
        <v>0</v>
      </c>
      <c r="T20" s="15"/>
      <c r="U20" s="3"/>
      <c r="V20" s="3"/>
      <c r="W20" s="26"/>
      <c r="X20" s="11">
        <f t="shared" si="3"/>
        <v>0</v>
      </c>
      <c r="Y20" s="15"/>
      <c r="Z20" s="10"/>
      <c r="AA20" s="10"/>
      <c r="AB20" s="14"/>
      <c r="AC20" s="11">
        <f t="shared" si="4"/>
        <v>0</v>
      </c>
      <c r="AD20" s="15"/>
      <c r="AE20" s="10"/>
      <c r="AF20" s="10"/>
      <c r="AG20" s="14"/>
      <c r="AH20" s="11">
        <f t="shared" si="5"/>
        <v>0</v>
      </c>
      <c r="AI20" s="10"/>
      <c r="AJ20" s="10"/>
      <c r="AK20" s="10"/>
      <c r="AL20" s="10"/>
      <c r="AM20" s="10"/>
      <c r="AN20" s="14"/>
      <c r="AO20" s="11">
        <f t="shared" si="6"/>
        <v>0</v>
      </c>
      <c r="AP20" s="15"/>
      <c r="AQ20" s="10"/>
      <c r="AR20" s="10"/>
      <c r="AS20" s="14"/>
      <c r="AT20" s="11">
        <f t="shared" si="7"/>
        <v>0</v>
      </c>
      <c r="AU20" s="15"/>
    </row>
    <row r="21" spans="1:47" x14ac:dyDescent="0.25">
      <c r="A21" s="7">
        <v>16</v>
      </c>
      <c r="B21" s="16" t="s">
        <v>52</v>
      </c>
      <c r="C21" s="16" t="s">
        <v>66</v>
      </c>
      <c r="D21" s="10" t="s">
        <v>6</v>
      </c>
      <c r="E21" s="3">
        <v>125</v>
      </c>
      <c r="F21" s="10"/>
      <c r="G21" s="10"/>
      <c r="H21" s="14"/>
      <c r="I21" s="11">
        <f t="shared" si="0"/>
        <v>0</v>
      </c>
      <c r="J21" s="15"/>
      <c r="K21" s="27" t="s">
        <v>83</v>
      </c>
      <c r="L21" s="27">
        <v>152</v>
      </c>
      <c r="M21" s="29">
        <v>1.1200000000000001</v>
      </c>
      <c r="N21" s="28">
        <f t="shared" si="1"/>
        <v>170.24</v>
      </c>
      <c r="O21" s="15" t="s">
        <v>85</v>
      </c>
      <c r="P21" s="10" t="s">
        <v>87</v>
      </c>
      <c r="Q21" s="10">
        <v>150</v>
      </c>
      <c r="R21" s="14">
        <v>1.45</v>
      </c>
      <c r="S21" s="11">
        <f t="shared" si="2"/>
        <v>217.5</v>
      </c>
      <c r="T21" s="15"/>
      <c r="U21" s="3" t="s">
        <v>118</v>
      </c>
      <c r="V21" s="3">
        <v>125</v>
      </c>
      <c r="W21" s="25">
        <v>1.72</v>
      </c>
      <c r="X21" s="11">
        <f t="shared" si="3"/>
        <v>215</v>
      </c>
      <c r="Y21" s="15"/>
      <c r="Z21" s="10" t="s">
        <v>83</v>
      </c>
      <c r="AA21" s="10">
        <v>150</v>
      </c>
      <c r="AB21" s="14">
        <v>1.35</v>
      </c>
      <c r="AC21" s="11">
        <f t="shared" si="4"/>
        <v>202.5</v>
      </c>
      <c r="AD21" s="15" t="s">
        <v>94</v>
      </c>
      <c r="AE21" s="10" t="s">
        <v>93</v>
      </c>
      <c r="AF21" s="10">
        <v>144</v>
      </c>
      <c r="AG21" s="14">
        <v>1.5</v>
      </c>
      <c r="AH21" s="11">
        <f t="shared" si="5"/>
        <v>216</v>
      </c>
      <c r="AI21" s="10" t="s">
        <v>103</v>
      </c>
      <c r="AJ21" s="10">
        <v>205</v>
      </c>
      <c r="AK21" s="10" t="s">
        <v>97</v>
      </c>
      <c r="AL21" s="10" t="s">
        <v>110</v>
      </c>
      <c r="AM21" s="10">
        <v>125</v>
      </c>
      <c r="AN21" s="14">
        <v>1.35</v>
      </c>
      <c r="AO21" s="11">
        <f t="shared" si="6"/>
        <v>168.75</v>
      </c>
      <c r="AP21" s="15" t="s">
        <v>111</v>
      </c>
      <c r="AQ21" s="10"/>
      <c r="AR21" s="10">
        <v>150</v>
      </c>
      <c r="AS21" s="14">
        <v>1.75</v>
      </c>
      <c r="AT21" s="11">
        <f t="shared" si="7"/>
        <v>262.5</v>
      </c>
      <c r="AU21" s="12" t="s">
        <v>112</v>
      </c>
    </row>
    <row r="22" spans="1:47" x14ac:dyDescent="0.25">
      <c r="A22" s="7">
        <v>17</v>
      </c>
      <c r="B22" s="16" t="s">
        <v>53</v>
      </c>
      <c r="C22" s="16" t="s">
        <v>67</v>
      </c>
      <c r="D22" s="10" t="s">
        <v>6</v>
      </c>
      <c r="E22" s="3">
        <v>125</v>
      </c>
      <c r="F22" s="10"/>
      <c r="G22" s="10"/>
      <c r="H22" s="14"/>
      <c r="I22" s="11">
        <f t="shared" si="0"/>
        <v>0</v>
      </c>
      <c r="J22" s="15"/>
      <c r="K22" s="27" t="s">
        <v>83</v>
      </c>
      <c r="L22" s="27">
        <v>152</v>
      </c>
      <c r="M22" s="29">
        <v>1.1200000000000001</v>
      </c>
      <c r="N22" s="28">
        <f t="shared" si="1"/>
        <v>170.24</v>
      </c>
      <c r="O22" s="15" t="s">
        <v>85</v>
      </c>
      <c r="P22" s="10" t="s">
        <v>87</v>
      </c>
      <c r="Q22" s="10">
        <v>700</v>
      </c>
      <c r="R22" s="14">
        <v>1.45</v>
      </c>
      <c r="S22" s="11">
        <f t="shared" si="2"/>
        <v>1015</v>
      </c>
      <c r="T22" s="15"/>
      <c r="U22" s="3" t="s">
        <v>118</v>
      </c>
      <c r="V22" s="3">
        <v>125</v>
      </c>
      <c r="W22" s="25">
        <v>1.72</v>
      </c>
      <c r="X22" s="11">
        <f t="shared" si="3"/>
        <v>215</v>
      </c>
      <c r="Y22" s="15"/>
      <c r="Z22" s="10" t="s">
        <v>83</v>
      </c>
      <c r="AA22" s="10">
        <v>150</v>
      </c>
      <c r="AB22" s="14">
        <v>1.35</v>
      </c>
      <c r="AC22" s="11">
        <f t="shared" si="4"/>
        <v>202.5</v>
      </c>
      <c r="AD22" s="15" t="s">
        <v>94</v>
      </c>
      <c r="AE22" s="10" t="s">
        <v>93</v>
      </c>
      <c r="AF22" s="10">
        <v>144</v>
      </c>
      <c r="AG22" s="14">
        <v>1.5</v>
      </c>
      <c r="AH22" s="11">
        <f t="shared" si="5"/>
        <v>216</v>
      </c>
      <c r="AI22" s="10" t="s">
        <v>104</v>
      </c>
      <c r="AJ22" s="10">
        <v>186</v>
      </c>
      <c r="AK22" s="10" t="s">
        <v>97</v>
      </c>
      <c r="AL22" s="10" t="s">
        <v>110</v>
      </c>
      <c r="AM22" s="10">
        <v>125</v>
      </c>
      <c r="AN22" s="14">
        <v>1.35</v>
      </c>
      <c r="AO22" s="11">
        <f t="shared" si="6"/>
        <v>168.75</v>
      </c>
      <c r="AP22" s="15" t="s">
        <v>111</v>
      </c>
      <c r="AQ22" s="10"/>
      <c r="AR22" s="10">
        <v>150</v>
      </c>
      <c r="AS22" s="14">
        <v>1.75</v>
      </c>
      <c r="AT22" s="11">
        <f t="shared" si="7"/>
        <v>262.5</v>
      </c>
      <c r="AU22" s="12" t="s">
        <v>112</v>
      </c>
    </row>
    <row r="23" spans="1:47" x14ac:dyDescent="0.25">
      <c r="A23" s="7">
        <v>18</v>
      </c>
      <c r="B23" s="16" t="s">
        <v>54</v>
      </c>
      <c r="C23" s="16" t="s">
        <v>68</v>
      </c>
      <c r="D23" s="10" t="s">
        <v>6</v>
      </c>
      <c r="E23" s="3">
        <v>225</v>
      </c>
      <c r="F23" s="10"/>
      <c r="G23" s="10"/>
      <c r="H23" s="14"/>
      <c r="I23" s="11">
        <f t="shared" si="0"/>
        <v>0</v>
      </c>
      <c r="J23" s="15"/>
      <c r="K23" s="10"/>
      <c r="L23" s="10">
        <v>0</v>
      </c>
      <c r="M23" s="14"/>
      <c r="N23" s="11">
        <f t="shared" si="1"/>
        <v>0</v>
      </c>
      <c r="O23" s="12" t="s">
        <v>86</v>
      </c>
      <c r="P23" s="27" t="s">
        <v>87</v>
      </c>
      <c r="Q23" s="27">
        <v>250</v>
      </c>
      <c r="R23" s="29">
        <v>1.45</v>
      </c>
      <c r="S23" s="28">
        <f t="shared" si="2"/>
        <v>362.5</v>
      </c>
      <c r="T23" s="15"/>
      <c r="U23" s="3"/>
      <c r="V23" s="3"/>
      <c r="W23" s="26"/>
      <c r="X23" s="11">
        <f t="shared" si="3"/>
        <v>0</v>
      </c>
      <c r="Y23" s="15"/>
      <c r="Z23" s="10" t="s">
        <v>83</v>
      </c>
      <c r="AA23" s="10">
        <v>224</v>
      </c>
      <c r="AB23" s="14">
        <v>3.75</v>
      </c>
      <c r="AC23" s="11">
        <f t="shared" si="4"/>
        <v>840</v>
      </c>
      <c r="AD23" s="15" t="s">
        <v>95</v>
      </c>
      <c r="AE23" s="10"/>
      <c r="AF23" s="10"/>
      <c r="AG23" s="14"/>
      <c r="AH23" s="11">
        <f t="shared" si="5"/>
        <v>0</v>
      </c>
      <c r="AI23" s="10"/>
      <c r="AJ23" s="10"/>
      <c r="AK23" s="10"/>
      <c r="AL23" s="10"/>
      <c r="AM23" s="10"/>
      <c r="AN23" s="14"/>
      <c r="AO23" s="11">
        <f t="shared" si="6"/>
        <v>0</v>
      </c>
      <c r="AP23" s="15"/>
      <c r="AQ23" s="10"/>
      <c r="AR23" s="10"/>
      <c r="AS23" s="14"/>
      <c r="AT23" s="11">
        <f t="shared" si="7"/>
        <v>0</v>
      </c>
      <c r="AU23" s="15"/>
    </row>
    <row r="24" spans="1:47" x14ac:dyDescent="0.25">
      <c r="A24" s="7">
        <v>19</v>
      </c>
      <c r="B24" s="16" t="s">
        <v>55</v>
      </c>
      <c r="C24" s="16" t="s">
        <v>69</v>
      </c>
      <c r="D24" s="10" t="s">
        <v>6</v>
      </c>
      <c r="E24" s="3">
        <v>225</v>
      </c>
      <c r="F24" s="10"/>
      <c r="G24" s="10"/>
      <c r="H24" s="14"/>
      <c r="I24" s="11">
        <f t="shared" si="0"/>
        <v>0</v>
      </c>
      <c r="J24" s="15"/>
      <c r="K24" s="10"/>
      <c r="L24" s="10">
        <v>0</v>
      </c>
      <c r="M24" s="14"/>
      <c r="N24" s="11">
        <f t="shared" si="1"/>
        <v>0</v>
      </c>
      <c r="O24" s="12" t="s">
        <v>86</v>
      </c>
      <c r="P24" s="10"/>
      <c r="Q24" s="10"/>
      <c r="R24" s="14"/>
      <c r="S24" s="11">
        <f t="shared" si="2"/>
        <v>0</v>
      </c>
      <c r="T24" s="15"/>
      <c r="U24" s="3"/>
      <c r="V24" s="3"/>
      <c r="W24" s="26"/>
      <c r="X24" s="11">
        <f t="shared" si="3"/>
        <v>0</v>
      </c>
      <c r="Y24" s="15"/>
      <c r="Z24" s="10"/>
      <c r="AA24" s="10"/>
      <c r="AB24" s="14"/>
      <c r="AC24" s="11">
        <f t="shared" si="4"/>
        <v>0</v>
      </c>
      <c r="AD24" s="15"/>
      <c r="AE24" s="10"/>
      <c r="AF24" s="10"/>
      <c r="AG24" s="14"/>
      <c r="AH24" s="11">
        <f t="shared" si="5"/>
        <v>0</v>
      </c>
      <c r="AI24" s="10"/>
      <c r="AJ24" s="10"/>
      <c r="AK24" s="10"/>
      <c r="AL24" s="10"/>
      <c r="AM24" s="10"/>
      <c r="AN24" s="14"/>
      <c r="AO24" s="11">
        <f t="shared" si="6"/>
        <v>0</v>
      </c>
      <c r="AP24" s="15"/>
      <c r="AQ24" s="10"/>
      <c r="AR24" s="10"/>
      <c r="AS24" s="14"/>
      <c r="AT24" s="11">
        <f t="shared" si="7"/>
        <v>0</v>
      </c>
      <c r="AU24" s="15"/>
    </row>
    <row r="25" spans="1:47" x14ac:dyDescent="0.25">
      <c r="A25" s="7">
        <v>20</v>
      </c>
      <c r="B25" s="17" t="s">
        <v>29</v>
      </c>
      <c r="C25" s="16" t="s">
        <v>30</v>
      </c>
      <c r="D25" s="10" t="s">
        <v>6</v>
      </c>
      <c r="E25" s="3">
        <v>420</v>
      </c>
      <c r="F25" s="10"/>
      <c r="G25" s="10"/>
      <c r="H25" s="14"/>
      <c r="I25" s="11">
        <f t="shared" si="0"/>
        <v>0</v>
      </c>
      <c r="J25" s="15"/>
      <c r="K25" s="10"/>
      <c r="L25" s="10">
        <v>0</v>
      </c>
      <c r="M25" s="14"/>
      <c r="N25" s="11">
        <f t="shared" si="1"/>
        <v>0</v>
      </c>
      <c r="O25" s="12" t="s">
        <v>86</v>
      </c>
      <c r="P25" s="10"/>
      <c r="Q25" s="10"/>
      <c r="R25" s="14"/>
      <c r="S25" s="11">
        <f t="shared" si="2"/>
        <v>0</v>
      </c>
      <c r="T25" s="15"/>
      <c r="U25" s="3"/>
      <c r="V25" s="3"/>
      <c r="W25" s="26"/>
      <c r="X25" s="11">
        <f t="shared" si="3"/>
        <v>0</v>
      </c>
      <c r="Y25" s="15"/>
      <c r="Z25" s="10"/>
      <c r="AA25" s="10"/>
      <c r="AB25" s="14"/>
      <c r="AC25" s="11">
        <f t="shared" si="4"/>
        <v>0</v>
      </c>
      <c r="AD25" s="15"/>
      <c r="AE25" s="10"/>
      <c r="AF25" s="10"/>
      <c r="AG25" s="14"/>
      <c r="AH25" s="11">
        <f t="shared" si="5"/>
        <v>0</v>
      </c>
      <c r="AI25" s="10"/>
      <c r="AJ25" s="10"/>
      <c r="AK25" s="10"/>
      <c r="AL25" s="10"/>
      <c r="AM25" s="10"/>
      <c r="AN25" s="14"/>
      <c r="AO25" s="11">
        <f t="shared" si="6"/>
        <v>0</v>
      </c>
      <c r="AP25" s="15"/>
      <c r="AQ25" s="10"/>
      <c r="AR25" s="10"/>
      <c r="AS25" s="14"/>
      <c r="AT25" s="11">
        <f t="shared" si="7"/>
        <v>0</v>
      </c>
      <c r="AU25" s="15"/>
    </row>
    <row r="26" spans="1:47" x14ac:dyDescent="0.25">
      <c r="A26" s="7">
        <v>21</v>
      </c>
      <c r="B26" s="13" t="s">
        <v>31</v>
      </c>
      <c r="C26" s="12" t="s">
        <v>32</v>
      </c>
      <c r="D26" s="10" t="s">
        <v>6</v>
      </c>
      <c r="E26" s="3">
        <v>545</v>
      </c>
      <c r="F26" s="10"/>
      <c r="G26" s="10"/>
      <c r="H26" s="14"/>
      <c r="I26" s="11">
        <f t="shared" si="0"/>
        <v>0</v>
      </c>
      <c r="J26" s="15"/>
      <c r="K26" s="10"/>
      <c r="L26" s="10">
        <v>0</v>
      </c>
      <c r="M26" s="14"/>
      <c r="N26" s="11">
        <f t="shared" si="1"/>
        <v>0</v>
      </c>
      <c r="O26" s="12" t="s">
        <v>86</v>
      </c>
      <c r="P26" s="10" t="s">
        <v>88</v>
      </c>
      <c r="Q26" s="10">
        <v>2000</v>
      </c>
      <c r="R26" s="14">
        <v>2.75</v>
      </c>
      <c r="S26" s="11">
        <f t="shared" si="2"/>
        <v>5500</v>
      </c>
      <c r="T26" s="15" t="s">
        <v>91</v>
      </c>
      <c r="U26" s="3" t="s">
        <v>118</v>
      </c>
      <c r="V26" s="3">
        <v>545</v>
      </c>
      <c r="W26" s="25">
        <v>1.9</v>
      </c>
      <c r="X26" s="11">
        <f t="shared" si="3"/>
        <v>1035.5</v>
      </c>
      <c r="Y26" s="15"/>
      <c r="Z26" s="27" t="s">
        <v>83</v>
      </c>
      <c r="AA26" s="27">
        <f>18*32</f>
        <v>576</v>
      </c>
      <c r="AB26" s="29">
        <v>1.85</v>
      </c>
      <c r="AC26" s="28">
        <f t="shared" si="4"/>
        <v>1065.6000000000001</v>
      </c>
      <c r="AD26" s="15" t="s">
        <v>95</v>
      </c>
      <c r="AE26" s="10"/>
      <c r="AF26" s="10"/>
      <c r="AG26" s="14"/>
      <c r="AH26" s="11">
        <f t="shared" si="5"/>
        <v>0</v>
      </c>
      <c r="AI26" s="10"/>
      <c r="AJ26" s="10"/>
      <c r="AK26" s="10"/>
      <c r="AL26" s="10"/>
      <c r="AM26" s="10"/>
      <c r="AN26" s="14"/>
      <c r="AO26" s="11">
        <f t="shared" si="6"/>
        <v>0</v>
      </c>
      <c r="AP26" s="15"/>
      <c r="AQ26" s="10"/>
      <c r="AR26" s="10">
        <v>96</v>
      </c>
      <c r="AS26" s="14">
        <v>3</v>
      </c>
      <c r="AT26" s="11">
        <f t="shared" si="7"/>
        <v>288</v>
      </c>
      <c r="AU26" s="15" t="s">
        <v>113</v>
      </c>
    </row>
    <row r="27" spans="1:47" x14ac:dyDescent="0.25">
      <c r="A27" s="7">
        <v>22</v>
      </c>
      <c r="B27" s="13" t="s">
        <v>33</v>
      </c>
      <c r="C27" s="12" t="s">
        <v>34</v>
      </c>
      <c r="D27" s="10" t="s">
        <v>6</v>
      </c>
      <c r="E27" s="3">
        <v>650</v>
      </c>
      <c r="F27" s="10"/>
      <c r="G27" s="10"/>
      <c r="H27" s="14"/>
      <c r="I27" s="11">
        <f t="shared" si="0"/>
        <v>0</v>
      </c>
      <c r="J27" s="15"/>
      <c r="K27" s="27" t="s">
        <v>83</v>
      </c>
      <c r="L27" s="27">
        <v>646</v>
      </c>
      <c r="M27" s="29">
        <v>1.25</v>
      </c>
      <c r="N27" s="28">
        <f t="shared" si="1"/>
        <v>807.5</v>
      </c>
      <c r="O27" s="15" t="s">
        <v>85</v>
      </c>
      <c r="P27" s="10" t="s">
        <v>88</v>
      </c>
      <c r="Q27" s="10">
        <v>650</v>
      </c>
      <c r="R27" s="14">
        <v>1.95</v>
      </c>
      <c r="S27" s="11">
        <f t="shared" si="2"/>
        <v>1267.5</v>
      </c>
      <c r="T27" s="15" t="s">
        <v>92</v>
      </c>
      <c r="U27" s="3"/>
      <c r="V27" s="3"/>
      <c r="W27" s="26"/>
      <c r="X27" s="11">
        <f t="shared" si="3"/>
        <v>0</v>
      </c>
      <c r="Y27" s="15"/>
      <c r="Z27" s="10" t="s">
        <v>83</v>
      </c>
      <c r="AA27" s="10">
        <v>672</v>
      </c>
      <c r="AB27" s="14">
        <v>1.85</v>
      </c>
      <c r="AC27" s="11">
        <f t="shared" si="4"/>
        <v>1243.2</v>
      </c>
      <c r="AD27" s="15" t="s">
        <v>95</v>
      </c>
      <c r="AE27" s="10"/>
      <c r="AF27" s="10"/>
      <c r="AG27" s="14"/>
      <c r="AH27" s="11">
        <f t="shared" si="5"/>
        <v>0</v>
      </c>
      <c r="AI27" s="10"/>
      <c r="AJ27" s="10"/>
      <c r="AK27" s="10"/>
      <c r="AL27" s="10"/>
      <c r="AM27" s="10"/>
      <c r="AN27" s="14"/>
      <c r="AO27" s="11">
        <f t="shared" si="6"/>
        <v>0</v>
      </c>
      <c r="AP27" s="15"/>
      <c r="AQ27" s="10"/>
      <c r="AR27" s="10">
        <v>672</v>
      </c>
      <c r="AS27" s="14">
        <v>2.5</v>
      </c>
      <c r="AT27" s="11">
        <f t="shared" si="7"/>
        <v>1680</v>
      </c>
      <c r="AU27" s="15" t="s">
        <v>113</v>
      </c>
    </row>
    <row r="28" spans="1:47" x14ac:dyDescent="0.25">
      <c r="A28" s="7">
        <v>23</v>
      </c>
      <c r="B28" s="17" t="s">
        <v>35</v>
      </c>
      <c r="C28" s="16" t="s">
        <v>36</v>
      </c>
      <c r="D28" s="10" t="s">
        <v>6</v>
      </c>
      <c r="E28" s="10">
        <v>480</v>
      </c>
      <c r="F28" s="10"/>
      <c r="G28" s="10"/>
      <c r="H28" s="11"/>
      <c r="I28" s="11">
        <f t="shared" si="0"/>
        <v>0</v>
      </c>
      <c r="J28" s="15"/>
      <c r="K28" s="10"/>
      <c r="L28" s="10">
        <v>0</v>
      </c>
      <c r="M28" s="11"/>
      <c r="N28" s="11">
        <f t="shared" si="1"/>
        <v>0</v>
      </c>
      <c r="O28" s="15" t="s">
        <v>86</v>
      </c>
      <c r="P28" s="10"/>
      <c r="Q28" s="10"/>
      <c r="R28" s="11"/>
      <c r="S28" s="11">
        <f t="shared" si="2"/>
        <v>0</v>
      </c>
      <c r="T28" s="15"/>
      <c r="U28" s="3"/>
      <c r="V28" s="3"/>
      <c r="W28" s="26"/>
      <c r="X28" s="11">
        <f t="shared" si="3"/>
        <v>0</v>
      </c>
      <c r="Y28" s="15"/>
      <c r="Z28" s="10"/>
      <c r="AA28" s="10"/>
      <c r="AB28" s="11"/>
      <c r="AC28" s="11">
        <f t="shared" si="4"/>
        <v>0</v>
      </c>
      <c r="AD28" s="15"/>
      <c r="AE28" s="27" t="s">
        <v>93</v>
      </c>
      <c r="AF28" s="27">
        <v>504</v>
      </c>
      <c r="AG28" s="28">
        <v>1.5</v>
      </c>
      <c r="AH28" s="28">
        <f t="shared" si="5"/>
        <v>756</v>
      </c>
      <c r="AI28" s="10" t="s">
        <v>105</v>
      </c>
      <c r="AJ28" s="10">
        <v>353</v>
      </c>
      <c r="AK28" s="10" t="s">
        <v>97</v>
      </c>
      <c r="AL28" s="10"/>
      <c r="AM28" s="10"/>
      <c r="AN28" s="11"/>
      <c r="AO28" s="11">
        <f t="shared" si="6"/>
        <v>0</v>
      </c>
      <c r="AP28" s="15"/>
      <c r="AQ28" s="10"/>
      <c r="AR28" s="10"/>
      <c r="AS28" s="11"/>
      <c r="AT28" s="11">
        <f t="shared" si="7"/>
        <v>0</v>
      </c>
      <c r="AU28" s="15"/>
    </row>
    <row r="29" spans="1:47" x14ac:dyDescent="0.25">
      <c r="A29" s="7">
        <v>24</v>
      </c>
      <c r="B29" s="17" t="s">
        <v>56</v>
      </c>
      <c r="C29" s="16" t="s">
        <v>70</v>
      </c>
      <c r="D29" s="10" t="s">
        <v>6</v>
      </c>
      <c r="E29" s="10">
        <v>125</v>
      </c>
      <c r="F29" s="10"/>
      <c r="G29" s="10"/>
      <c r="H29" s="11"/>
      <c r="I29" s="11">
        <f t="shared" si="0"/>
        <v>0</v>
      </c>
      <c r="J29" s="15"/>
      <c r="K29" s="27" t="s">
        <v>83</v>
      </c>
      <c r="L29" s="27">
        <v>152</v>
      </c>
      <c r="M29" s="28">
        <v>1.1200000000000001</v>
      </c>
      <c r="N29" s="28">
        <f t="shared" si="1"/>
        <v>170.24</v>
      </c>
      <c r="O29" s="15" t="s">
        <v>85</v>
      </c>
      <c r="P29" s="10" t="s">
        <v>87</v>
      </c>
      <c r="Q29" s="10">
        <v>3100</v>
      </c>
      <c r="R29" s="11">
        <v>1.1599999999999999</v>
      </c>
      <c r="S29" s="11">
        <f t="shared" si="2"/>
        <v>3595.9999999999995</v>
      </c>
      <c r="T29" s="15"/>
      <c r="U29" s="3" t="s">
        <v>118</v>
      </c>
      <c r="V29" s="3">
        <v>125</v>
      </c>
      <c r="W29" s="25">
        <v>1.72</v>
      </c>
      <c r="X29" s="11">
        <f t="shared" si="3"/>
        <v>215</v>
      </c>
      <c r="Y29" s="15"/>
      <c r="Z29" s="10" t="s">
        <v>83</v>
      </c>
      <c r="AA29" s="10">
        <v>128</v>
      </c>
      <c r="AB29" s="11">
        <v>1.65</v>
      </c>
      <c r="AC29" s="11">
        <f t="shared" si="4"/>
        <v>211.2</v>
      </c>
      <c r="AD29" s="15" t="s">
        <v>95</v>
      </c>
      <c r="AE29" s="10"/>
      <c r="AF29" s="10"/>
      <c r="AG29" s="11"/>
      <c r="AH29" s="11">
        <f t="shared" si="5"/>
        <v>0</v>
      </c>
      <c r="AI29" s="10"/>
      <c r="AJ29" s="10"/>
      <c r="AK29" s="10"/>
      <c r="AL29" s="10" t="s">
        <v>110</v>
      </c>
      <c r="AM29" s="10">
        <v>125</v>
      </c>
      <c r="AN29" s="11">
        <v>1.35</v>
      </c>
      <c r="AO29" s="11">
        <f t="shared" si="6"/>
        <v>168.75</v>
      </c>
      <c r="AP29" s="15" t="s">
        <v>111</v>
      </c>
      <c r="AQ29" s="10"/>
      <c r="AR29" s="10">
        <v>150</v>
      </c>
      <c r="AS29" s="11">
        <v>1.75</v>
      </c>
      <c r="AT29" s="11">
        <f t="shared" si="7"/>
        <v>262.5</v>
      </c>
      <c r="AU29" s="12" t="s">
        <v>112</v>
      </c>
    </row>
    <row r="30" spans="1:47" x14ac:dyDescent="0.25">
      <c r="A30" s="7">
        <v>25</v>
      </c>
      <c r="B30" s="17" t="s">
        <v>37</v>
      </c>
      <c r="C30" s="16" t="s">
        <v>38</v>
      </c>
      <c r="D30" s="10" t="s">
        <v>6</v>
      </c>
      <c r="E30" s="10">
        <v>420</v>
      </c>
      <c r="F30" s="10"/>
      <c r="G30" s="10"/>
      <c r="H30" s="11"/>
      <c r="I30" s="11">
        <f t="shared" si="0"/>
        <v>0</v>
      </c>
      <c r="J30" s="15"/>
      <c r="K30" s="10"/>
      <c r="L30" s="10">
        <v>0</v>
      </c>
      <c r="M30" s="11"/>
      <c r="N30" s="11">
        <f t="shared" si="1"/>
        <v>0</v>
      </c>
      <c r="O30" s="15" t="s">
        <v>86</v>
      </c>
      <c r="P30" s="10"/>
      <c r="Q30" s="10"/>
      <c r="R30" s="11"/>
      <c r="S30" s="11">
        <f t="shared" si="2"/>
        <v>0</v>
      </c>
      <c r="T30" s="15"/>
      <c r="U30" s="3"/>
      <c r="V30" s="3"/>
      <c r="W30" s="26"/>
      <c r="X30" s="11">
        <f t="shared" si="3"/>
        <v>0</v>
      </c>
      <c r="Y30" s="15"/>
      <c r="Z30" s="10"/>
      <c r="AA30" s="10"/>
      <c r="AB30" s="11"/>
      <c r="AC30" s="11">
        <f t="shared" si="4"/>
        <v>0</v>
      </c>
      <c r="AD30" s="15"/>
      <c r="AE30" s="10"/>
      <c r="AF30" s="10"/>
      <c r="AG30" s="11"/>
      <c r="AH30" s="11">
        <f t="shared" si="5"/>
        <v>0</v>
      </c>
      <c r="AI30" s="10"/>
      <c r="AJ30" s="10"/>
      <c r="AK30" s="10"/>
      <c r="AL30" s="10"/>
      <c r="AM30" s="10"/>
      <c r="AN30" s="11"/>
      <c r="AO30" s="11">
        <f t="shared" si="6"/>
        <v>0</v>
      </c>
      <c r="AP30" s="15"/>
      <c r="AQ30" s="10"/>
      <c r="AR30" s="10"/>
      <c r="AS30" s="11"/>
      <c r="AT30" s="11">
        <f t="shared" si="7"/>
        <v>0</v>
      </c>
      <c r="AU30" s="15"/>
    </row>
    <row r="31" spans="1:47" x14ac:dyDescent="0.25">
      <c r="A31" s="7">
        <v>26</v>
      </c>
      <c r="B31" s="17" t="s">
        <v>57</v>
      </c>
      <c r="C31" s="16" t="s">
        <v>71</v>
      </c>
      <c r="D31" s="10" t="s">
        <v>6</v>
      </c>
      <c r="E31" s="10">
        <v>125</v>
      </c>
      <c r="F31" s="10"/>
      <c r="G31" s="10"/>
      <c r="H31" s="11"/>
      <c r="I31" s="11">
        <f t="shared" si="0"/>
        <v>0</v>
      </c>
      <c r="J31" s="15"/>
      <c r="K31" s="27" t="s">
        <v>83</v>
      </c>
      <c r="L31" s="27">
        <v>152</v>
      </c>
      <c r="M31" s="28">
        <v>1.1200000000000001</v>
      </c>
      <c r="N31" s="28">
        <f t="shared" si="1"/>
        <v>170.24</v>
      </c>
      <c r="O31" s="15" t="s">
        <v>85</v>
      </c>
      <c r="P31" s="10" t="s">
        <v>87</v>
      </c>
      <c r="Q31" s="10">
        <v>4900</v>
      </c>
      <c r="R31" s="11">
        <v>1.1599999999999999</v>
      </c>
      <c r="S31" s="11">
        <f t="shared" si="2"/>
        <v>5684</v>
      </c>
      <c r="T31" s="15"/>
      <c r="U31" s="3" t="s">
        <v>118</v>
      </c>
      <c r="V31" s="3">
        <v>125</v>
      </c>
      <c r="W31" s="25">
        <v>1.72</v>
      </c>
      <c r="X31" s="11">
        <f t="shared" si="3"/>
        <v>215</v>
      </c>
      <c r="Y31" s="15"/>
      <c r="Z31" s="10" t="s">
        <v>83</v>
      </c>
      <c r="AA31" s="10">
        <v>128</v>
      </c>
      <c r="AB31" s="11">
        <v>1.65</v>
      </c>
      <c r="AC31" s="11">
        <f t="shared" si="4"/>
        <v>211.2</v>
      </c>
      <c r="AD31" s="15" t="s">
        <v>95</v>
      </c>
      <c r="AE31" s="10" t="s">
        <v>93</v>
      </c>
      <c r="AF31" s="10">
        <v>144</v>
      </c>
      <c r="AG31" s="11">
        <v>1.5</v>
      </c>
      <c r="AH31" s="11">
        <f t="shared" si="5"/>
        <v>216</v>
      </c>
      <c r="AI31" s="10" t="s">
        <v>106</v>
      </c>
      <c r="AJ31" s="10">
        <v>414</v>
      </c>
      <c r="AK31" s="10" t="s">
        <v>97</v>
      </c>
      <c r="AL31" s="10" t="s">
        <v>110</v>
      </c>
      <c r="AM31" s="10">
        <v>125</v>
      </c>
      <c r="AN31" s="11">
        <v>1.35</v>
      </c>
      <c r="AO31" s="11">
        <f t="shared" si="6"/>
        <v>168.75</v>
      </c>
      <c r="AP31" s="15" t="s">
        <v>111</v>
      </c>
      <c r="AQ31" s="10"/>
      <c r="AR31" s="10">
        <v>150</v>
      </c>
      <c r="AS31" s="11">
        <v>1.75</v>
      </c>
      <c r="AT31" s="11">
        <f t="shared" si="7"/>
        <v>262.5</v>
      </c>
      <c r="AU31" s="12" t="s">
        <v>112</v>
      </c>
    </row>
    <row r="32" spans="1:47" x14ac:dyDescent="0.25">
      <c r="A32" s="7">
        <v>27</v>
      </c>
      <c r="B32" s="17" t="s">
        <v>58</v>
      </c>
      <c r="C32" s="16" t="s">
        <v>72</v>
      </c>
      <c r="D32" s="10" t="s">
        <v>6</v>
      </c>
      <c r="E32" s="10">
        <v>125</v>
      </c>
      <c r="F32" s="10"/>
      <c r="G32" s="10"/>
      <c r="H32" s="11"/>
      <c r="I32" s="11">
        <f t="shared" si="0"/>
        <v>0</v>
      </c>
      <c r="J32" s="15"/>
      <c r="K32" s="10"/>
      <c r="L32" s="10">
        <v>0</v>
      </c>
      <c r="M32" s="11"/>
      <c r="N32" s="11">
        <f t="shared" si="1"/>
        <v>0</v>
      </c>
      <c r="O32" s="15" t="s">
        <v>86</v>
      </c>
      <c r="P32" s="27" t="s">
        <v>87</v>
      </c>
      <c r="Q32" s="27">
        <v>700</v>
      </c>
      <c r="R32" s="28">
        <v>1.1599999999999999</v>
      </c>
      <c r="S32" s="28">
        <f t="shared" si="2"/>
        <v>812</v>
      </c>
      <c r="T32" s="15"/>
      <c r="U32" s="3" t="s">
        <v>118</v>
      </c>
      <c r="V32" s="3">
        <v>125</v>
      </c>
      <c r="W32" s="25">
        <v>1.72</v>
      </c>
      <c r="X32" s="11">
        <f t="shared" si="3"/>
        <v>215</v>
      </c>
      <c r="Y32" s="15"/>
      <c r="Z32" s="10" t="s">
        <v>83</v>
      </c>
      <c r="AA32" s="10">
        <v>128</v>
      </c>
      <c r="AB32" s="11">
        <v>1.65</v>
      </c>
      <c r="AC32" s="11">
        <f t="shared" si="4"/>
        <v>211.2</v>
      </c>
      <c r="AD32" s="15" t="s">
        <v>95</v>
      </c>
      <c r="AE32" s="10"/>
      <c r="AF32" s="10"/>
      <c r="AG32" s="11"/>
      <c r="AH32" s="11">
        <f t="shared" si="5"/>
        <v>0</v>
      </c>
      <c r="AI32" s="10"/>
      <c r="AJ32" s="10"/>
      <c r="AK32" s="10"/>
      <c r="AL32" s="10"/>
      <c r="AM32" s="10"/>
      <c r="AN32" s="11"/>
      <c r="AO32" s="11">
        <f t="shared" si="6"/>
        <v>0</v>
      </c>
      <c r="AP32" s="15"/>
      <c r="AQ32" s="10"/>
      <c r="AR32" s="10">
        <v>150</v>
      </c>
      <c r="AS32" s="11">
        <v>1.75</v>
      </c>
      <c r="AT32" s="11">
        <f t="shared" si="7"/>
        <v>262.5</v>
      </c>
      <c r="AU32" s="12" t="s">
        <v>112</v>
      </c>
    </row>
    <row r="33" spans="1:47" x14ac:dyDescent="0.25">
      <c r="A33" s="7">
        <v>28</v>
      </c>
      <c r="B33" s="17" t="s">
        <v>59</v>
      </c>
      <c r="C33" s="16" t="s">
        <v>73</v>
      </c>
      <c r="D33" s="10" t="s">
        <v>6</v>
      </c>
      <c r="E33" s="10">
        <v>125</v>
      </c>
      <c r="F33" s="10"/>
      <c r="G33" s="10"/>
      <c r="H33" s="11"/>
      <c r="I33" s="11">
        <f t="shared" si="0"/>
        <v>0</v>
      </c>
      <c r="J33" s="15"/>
      <c r="K33" s="27" t="s">
        <v>83</v>
      </c>
      <c r="L33" s="27">
        <v>152</v>
      </c>
      <c r="M33" s="28">
        <v>1.1200000000000001</v>
      </c>
      <c r="N33" s="28">
        <f t="shared" si="1"/>
        <v>170.24</v>
      </c>
      <c r="O33" s="15" t="s">
        <v>85</v>
      </c>
      <c r="P33" s="10" t="s">
        <v>87</v>
      </c>
      <c r="Q33" s="10">
        <v>3100</v>
      </c>
      <c r="R33" s="11">
        <v>1.28</v>
      </c>
      <c r="S33" s="11">
        <f t="shared" si="2"/>
        <v>3968</v>
      </c>
      <c r="T33" s="15"/>
      <c r="U33" s="3"/>
      <c r="V33" s="3"/>
      <c r="W33" s="26"/>
      <c r="X33" s="11">
        <f t="shared" si="3"/>
        <v>0</v>
      </c>
      <c r="Y33" s="15"/>
      <c r="Z33" s="10"/>
      <c r="AA33" s="10"/>
      <c r="AB33" s="11"/>
      <c r="AC33" s="11">
        <f t="shared" si="4"/>
        <v>0</v>
      </c>
      <c r="AD33" s="15"/>
      <c r="AE33" s="10" t="s">
        <v>93</v>
      </c>
      <c r="AF33" s="10">
        <v>144</v>
      </c>
      <c r="AG33" s="11">
        <v>1.5</v>
      </c>
      <c r="AH33" s="11">
        <f t="shared" si="5"/>
        <v>216</v>
      </c>
      <c r="AI33" s="10" t="s">
        <v>100</v>
      </c>
      <c r="AJ33" s="10">
        <v>425</v>
      </c>
      <c r="AK33" s="10" t="s">
        <v>97</v>
      </c>
      <c r="AL33" s="10" t="s">
        <v>110</v>
      </c>
      <c r="AM33" s="10">
        <v>125</v>
      </c>
      <c r="AN33" s="11">
        <v>1.35</v>
      </c>
      <c r="AO33" s="11">
        <f t="shared" si="6"/>
        <v>168.75</v>
      </c>
      <c r="AP33" s="15" t="s">
        <v>111</v>
      </c>
      <c r="AQ33" s="10"/>
      <c r="AR33" s="10">
        <v>150</v>
      </c>
      <c r="AS33" s="11">
        <v>1.75</v>
      </c>
      <c r="AT33" s="11">
        <f t="shared" si="7"/>
        <v>262.5</v>
      </c>
      <c r="AU33" s="12" t="s">
        <v>112</v>
      </c>
    </row>
    <row r="34" spans="1:47" x14ac:dyDescent="0.25">
      <c r="A34" s="7">
        <v>29</v>
      </c>
      <c r="B34" s="13" t="s">
        <v>39</v>
      </c>
      <c r="C34" s="12" t="s">
        <v>40</v>
      </c>
      <c r="D34" s="10" t="s">
        <v>6</v>
      </c>
      <c r="E34" s="10">
        <v>420</v>
      </c>
      <c r="F34" s="10"/>
      <c r="G34" s="10"/>
      <c r="H34" s="11"/>
      <c r="I34" s="11">
        <f t="shared" si="0"/>
        <v>0</v>
      </c>
      <c r="J34" s="15"/>
      <c r="K34" s="10"/>
      <c r="L34" s="10">
        <v>0</v>
      </c>
      <c r="M34" s="11"/>
      <c r="N34" s="11">
        <f t="shared" si="1"/>
        <v>0</v>
      </c>
      <c r="O34" s="15" t="s">
        <v>86</v>
      </c>
      <c r="P34" s="10"/>
      <c r="Q34" s="10"/>
      <c r="R34" s="11"/>
      <c r="S34" s="11">
        <f t="shared" si="2"/>
        <v>0</v>
      </c>
      <c r="T34" s="15"/>
      <c r="U34" s="3"/>
      <c r="V34" s="3"/>
      <c r="W34" s="26"/>
      <c r="X34" s="11">
        <f t="shared" si="3"/>
        <v>0</v>
      </c>
      <c r="Y34" s="15"/>
      <c r="Z34" s="10"/>
      <c r="AA34" s="10"/>
      <c r="AB34" s="11"/>
      <c r="AC34" s="11">
        <f t="shared" si="4"/>
        <v>0</v>
      </c>
      <c r="AD34" s="15"/>
      <c r="AE34" s="10"/>
      <c r="AF34" s="10"/>
      <c r="AG34" s="11"/>
      <c r="AH34" s="11">
        <f t="shared" si="5"/>
        <v>0</v>
      </c>
      <c r="AI34" s="10"/>
      <c r="AJ34" s="10"/>
      <c r="AK34" s="10"/>
      <c r="AL34" s="10"/>
      <c r="AM34" s="10"/>
      <c r="AN34" s="11"/>
      <c r="AO34" s="11">
        <f t="shared" si="6"/>
        <v>0</v>
      </c>
      <c r="AP34" s="15"/>
      <c r="AQ34" s="10"/>
      <c r="AR34" s="10"/>
      <c r="AS34" s="11"/>
      <c r="AT34" s="11">
        <f t="shared" si="7"/>
        <v>0</v>
      </c>
      <c r="AU34" s="15"/>
    </row>
    <row r="35" spans="1:47" x14ac:dyDescent="0.25">
      <c r="A35" s="7">
        <v>30</v>
      </c>
      <c r="B35" s="13" t="s">
        <v>41</v>
      </c>
      <c r="C35" s="12" t="s">
        <v>42</v>
      </c>
      <c r="D35" s="10" t="s">
        <v>6</v>
      </c>
      <c r="E35" s="10">
        <v>420</v>
      </c>
      <c r="F35" s="10"/>
      <c r="G35" s="10"/>
      <c r="H35" s="11"/>
      <c r="I35" s="11">
        <f t="shared" si="0"/>
        <v>0</v>
      </c>
      <c r="J35" s="15"/>
      <c r="K35" s="27" t="s">
        <v>83</v>
      </c>
      <c r="L35" s="27">
        <v>418</v>
      </c>
      <c r="M35" s="28">
        <v>1.25</v>
      </c>
      <c r="N35" s="28">
        <f t="shared" si="1"/>
        <v>522.5</v>
      </c>
      <c r="O35" s="15" t="s">
        <v>85</v>
      </c>
      <c r="P35" s="10" t="s">
        <v>87</v>
      </c>
      <c r="Q35" s="10">
        <v>450</v>
      </c>
      <c r="R35" s="11">
        <v>1.95</v>
      </c>
      <c r="S35" s="11">
        <f t="shared" si="2"/>
        <v>877.5</v>
      </c>
      <c r="T35" s="15"/>
      <c r="U35" s="3"/>
      <c r="V35" s="3"/>
      <c r="W35" s="26"/>
      <c r="X35" s="11">
        <f t="shared" si="3"/>
        <v>0</v>
      </c>
      <c r="Y35" s="15"/>
      <c r="Z35" s="10" t="s">
        <v>83</v>
      </c>
      <c r="AA35" s="10">
        <v>448</v>
      </c>
      <c r="AB35" s="11">
        <v>3</v>
      </c>
      <c r="AC35" s="11">
        <f t="shared" si="4"/>
        <v>1344</v>
      </c>
      <c r="AD35" s="15" t="s">
        <v>95</v>
      </c>
      <c r="AE35" s="10" t="s">
        <v>93</v>
      </c>
      <c r="AF35" s="10">
        <v>432</v>
      </c>
      <c r="AG35" s="11">
        <v>1.5</v>
      </c>
      <c r="AH35" s="11">
        <f t="shared" si="5"/>
        <v>648</v>
      </c>
      <c r="AI35" s="10" t="s">
        <v>107</v>
      </c>
      <c r="AJ35" s="10">
        <v>400</v>
      </c>
      <c r="AK35" s="10" t="s">
        <v>97</v>
      </c>
      <c r="AL35" s="10"/>
      <c r="AM35" s="10"/>
      <c r="AN35" s="11"/>
      <c r="AO35" s="11">
        <f t="shared" si="6"/>
        <v>0</v>
      </c>
      <c r="AP35" s="15"/>
      <c r="AQ35" s="10"/>
      <c r="AR35" s="10"/>
      <c r="AS35" s="11"/>
      <c r="AT35" s="11">
        <f t="shared" si="7"/>
        <v>0</v>
      </c>
      <c r="AU35" s="15"/>
    </row>
    <row r="36" spans="1:47" x14ac:dyDescent="0.25">
      <c r="A36" s="7">
        <v>31</v>
      </c>
      <c r="B36" s="13" t="s">
        <v>43</v>
      </c>
      <c r="C36" s="12" t="s">
        <v>44</v>
      </c>
      <c r="D36" s="10" t="s">
        <v>6</v>
      </c>
      <c r="E36" s="10">
        <v>420</v>
      </c>
      <c r="F36" s="10"/>
      <c r="G36" s="10"/>
      <c r="H36" s="11"/>
      <c r="I36" s="11">
        <f t="shared" si="0"/>
        <v>0</v>
      </c>
      <c r="J36" s="15"/>
      <c r="K36" s="27" t="s">
        <v>83</v>
      </c>
      <c r="L36" s="27">
        <v>418</v>
      </c>
      <c r="M36" s="28">
        <v>1.1200000000000001</v>
      </c>
      <c r="N36" s="28">
        <f t="shared" si="1"/>
        <v>468.16</v>
      </c>
      <c r="O36" s="15" t="s">
        <v>85</v>
      </c>
      <c r="P36" s="10" t="s">
        <v>87</v>
      </c>
      <c r="Q36" s="10">
        <v>4000</v>
      </c>
      <c r="R36" s="11">
        <v>1.28</v>
      </c>
      <c r="S36" s="11">
        <f t="shared" si="2"/>
        <v>5120</v>
      </c>
      <c r="T36" s="15"/>
      <c r="U36" s="3" t="s">
        <v>119</v>
      </c>
      <c r="V36" s="3">
        <v>420</v>
      </c>
      <c r="W36" s="25">
        <v>1.72</v>
      </c>
      <c r="X36" s="11">
        <f t="shared" si="3"/>
        <v>722.4</v>
      </c>
      <c r="Y36" s="15"/>
      <c r="Z36" s="10" t="s">
        <v>83</v>
      </c>
      <c r="AA36" s="10">
        <v>448</v>
      </c>
      <c r="AB36" s="11">
        <v>1.85</v>
      </c>
      <c r="AC36" s="11">
        <f t="shared" si="4"/>
        <v>828.80000000000007</v>
      </c>
      <c r="AD36" s="15" t="s">
        <v>95</v>
      </c>
      <c r="AE36" s="10" t="s">
        <v>93</v>
      </c>
      <c r="AF36" s="10">
        <v>432</v>
      </c>
      <c r="AG36" s="11">
        <v>1.5</v>
      </c>
      <c r="AH36" s="11">
        <f t="shared" si="5"/>
        <v>648</v>
      </c>
      <c r="AI36" s="10" t="s">
        <v>106</v>
      </c>
      <c r="AJ36" s="10">
        <v>414</v>
      </c>
      <c r="AK36" s="10" t="s">
        <v>97</v>
      </c>
      <c r="AL36" s="10" t="s">
        <v>110</v>
      </c>
      <c r="AM36" s="10">
        <v>420</v>
      </c>
      <c r="AN36" s="11">
        <v>1.35</v>
      </c>
      <c r="AO36" s="11">
        <f t="shared" si="6"/>
        <v>567</v>
      </c>
      <c r="AP36" s="15" t="s">
        <v>111</v>
      </c>
      <c r="AQ36" s="10"/>
      <c r="AR36" s="10">
        <v>450</v>
      </c>
      <c r="AS36" s="11">
        <v>1.5</v>
      </c>
      <c r="AT36" s="11">
        <f t="shared" si="7"/>
        <v>675</v>
      </c>
      <c r="AU36" s="12" t="s">
        <v>112</v>
      </c>
    </row>
    <row r="37" spans="1:47" ht="16.5" thickBot="1" x14ac:dyDescent="0.3">
      <c r="A37" s="18"/>
      <c r="G37" s="54" t="s">
        <v>123</v>
      </c>
      <c r="H37" s="55"/>
      <c r="I37" s="33">
        <v>0</v>
      </c>
      <c r="L37" s="54" t="s">
        <v>123</v>
      </c>
      <c r="M37" s="55"/>
      <c r="N37" s="66">
        <f>SUM(N6,N9,N10,N12,N15,N18,N21,N22,N27,N29,N31,N33,N35,N36)</f>
        <v>4796.0999999999995</v>
      </c>
      <c r="Q37" s="54" t="s">
        <v>123</v>
      </c>
      <c r="R37" s="55"/>
      <c r="S37" s="66">
        <f>SUM(S8,S11,S12,S13,S16,S23,S32)</f>
        <v>6032.12</v>
      </c>
      <c r="V37" s="54" t="s">
        <v>123</v>
      </c>
      <c r="W37" s="55"/>
      <c r="X37" s="33">
        <v>0</v>
      </c>
      <c r="AA37" s="54" t="s">
        <v>123</v>
      </c>
      <c r="AB37" s="55"/>
      <c r="AC37" s="66">
        <f>SUM(AC19,AC26)</f>
        <v>2409.6000000000004</v>
      </c>
      <c r="AF37" s="54" t="s">
        <v>123</v>
      </c>
      <c r="AG37" s="55"/>
      <c r="AH37" s="66">
        <f>SUM(AH28)</f>
        <v>756</v>
      </c>
      <c r="AM37" s="54" t="s">
        <v>123</v>
      </c>
      <c r="AN37" s="55"/>
      <c r="AO37" s="33">
        <v>0</v>
      </c>
      <c r="AR37" s="54" t="s">
        <v>123</v>
      </c>
      <c r="AS37" s="55"/>
      <c r="AT37" s="33">
        <v>0</v>
      </c>
    </row>
    <row r="38" spans="1:47" ht="16.5" thickTop="1" thickBot="1" x14ac:dyDescent="0.3">
      <c r="A38" s="19" t="s">
        <v>7</v>
      </c>
    </row>
    <row r="39" spans="1:47" ht="15.75" thickBot="1" x14ac:dyDescent="0.3">
      <c r="A39" s="20" t="s">
        <v>8</v>
      </c>
      <c r="B39" s="30" t="s">
        <v>122</v>
      </c>
      <c r="C39" s="31"/>
      <c r="D39" s="31"/>
      <c r="E39" s="31"/>
      <c r="F39" s="31"/>
      <c r="G39" s="31"/>
      <c r="H39" s="31"/>
      <c r="I39" s="31"/>
      <c r="J39" s="31"/>
      <c r="K39" s="31"/>
      <c r="L39" s="32"/>
    </row>
    <row r="40" spans="1:47" ht="15.75" thickBot="1" x14ac:dyDescent="0.3">
      <c r="A40" s="20" t="s">
        <v>9</v>
      </c>
      <c r="B40" s="34" t="s">
        <v>124</v>
      </c>
      <c r="C40" s="35"/>
      <c r="D40" s="35"/>
      <c r="E40" s="36"/>
    </row>
    <row r="41" spans="1:47" x14ac:dyDescent="0.25">
      <c r="A41" s="20" t="s">
        <v>10</v>
      </c>
    </row>
  </sheetData>
  <mergeCells count="18">
    <mergeCell ref="AM37:AN37"/>
    <mergeCell ref="AR37:AS37"/>
    <mergeCell ref="L37:M37"/>
    <mergeCell ref="Q37:R37"/>
    <mergeCell ref="AA37:AB37"/>
    <mergeCell ref="AF37:AG37"/>
    <mergeCell ref="G37:H37"/>
    <mergeCell ref="V37:W37"/>
    <mergeCell ref="B1:J1"/>
    <mergeCell ref="B2:J2"/>
    <mergeCell ref="F3:J4"/>
    <mergeCell ref="K3:O4"/>
    <mergeCell ref="AQ3:AU4"/>
    <mergeCell ref="AE3:AK4"/>
    <mergeCell ref="P3:T4"/>
    <mergeCell ref="U3:Y4"/>
    <mergeCell ref="Z3:AD4"/>
    <mergeCell ref="AL3:AP4"/>
  </mergeCells>
  <phoneticPr fontId="11" type="noConversion"/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 Plugs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J. Sandacz</dc:creator>
  <cp:lastModifiedBy>Linda Thompson</cp:lastModifiedBy>
  <cp:lastPrinted>2024-01-26T23:04:42Z</cp:lastPrinted>
  <dcterms:created xsi:type="dcterms:W3CDTF">2023-07-31T15:49:33Z</dcterms:created>
  <dcterms:modified xsi:type="dcterms:W3CDTF">2024-01-30T23:00:25Z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2023-07-31T16:25:02Z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b2119c91-c382-45a3-9d82-b0c0a3107e04</vt:lpwstr>
  </property>
  <property fmtid="{D5CDD505-2E9C-101B-9397-08002B2CF9AE}" pid="7" name="MSIP_Label_defa4170-0d19-0005-0004-bc88714345d2_ActionId">
    <vt:lpwstr>fd408f25-c4c6-411a-9cbf-7a90cc75f3df</vt:lpwstr>
  </property>
  <property fmtid="{D5CDD505-2E9C-101B-9397-08002B2CF9AE}" pid="8" name="MSIP_Label_defa4170-0d19-0005-0004-bc88714345d2_ContentBits">
    <vt:lpwstr>0</vt:lpwstr>
  </property>
</Properties>
</file>